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terés compuesto" sheetId="1" r:id="rId4"/>
    <sheet state="hidden" name="Auxiliar" sheetId="2" r:id="rId5"/>
  </sheets>
  <externalReferences>
    <externalReference r:id="rId6"/>
  </externalReferences>
  <definedNames>
    <definedName name="Interés_Total">SUM('Interés compuesto'!$F$20:$F$1019)</definedName>
    <definedName name="Total_depósitos">SUM('Interés compuesto'!$D$20:$D$1019)</definedName>
    <definedName name="TNA">'Interés compuesto'!$D$6</definedName>
    <definedName name="Periodos">Auxiliar!$A$3:$B$11</definedName>
    <definedName name="Inversión">'Interés compuesto'!$D$5</definedName>
    <definedName name="Frec_deposito">'Interés compuesto'!$D$11</definedName>
    <definedName name="Periodo">Auxiliar!$A$3:$A$11</definedName>
    <definedName name="Periodo_depositos">Auxiliar!$A$3:$A$10</definedName>
    <definedName name="capitalizacion">Auxiliar!$B$17</definedName>
    <definedName name="Cantidad_dias">Auxiliar!$A$33:$B$41</definedName>
    <definedName localSheetId="1" name="_Fill">#REF!</definedName>
    <definedName name="Frec_capitalizacion">'Interés compuesto'!$D$8</definedName>
    <definedName name="per">Auxiliar!$B$16</definedName>
    <definedName name="_Fill">#REF!</definedName>
  </definedNames>
  <calcPr/>
  <extLst>
    <ext uri="GoogleSheetsCustomDataVersion2">
      <go:sheetsCustomData xmlns:go="http://customooxmlschemas.google.com/" r:id="rId7" roundtripDataChecksum="KnsunuryEa3rKKutr7a8fAruMBThXxRRTmuSpFKHKU8="/>
    </ext>
  </extLst>
</workbook>
</file>

<file path=xl/sharedStrings.xml><?xml version="1.0" encoding="utf-8"?>
<sst xmlns="http://schemas.openxmlformats.org/spreadsheetml/2006/main" count="60" uniqueCount="40">
  <si>
    <t>Calculadora de interés compuesto</t>
  </si>
  <si>
    <t>Monto a invertir</t>
  </si>
  <si>
    <t>Resultado</t>
  </si>
  <si>
    <t>TNA (30/360)</t>
  </si>
  <si>
    <t>Total depósitos</t>
  </si>
  <si>
    <t>Años de inversión</t>
  </si>
  <si>
    <t>Inversión inicial + depósitos</t>
  </si>
  <si>
    <t>Pago de intereses (veces que capitaliza)</t>
  </si>
  <si>
    <t>Anual</t>
  </si>
  <si>
    <t>¿Hace depósitos?</t>
  </si>
  <si>
    <t>Si</t>
  </si>
  <si>
    <t>Interés total generado</t>
  </si>
  <si>
    <t>Monto de depósito</t>
  </si>
  <si>
    <t>Frecuencia de Depósitos</t>
  </si>
  <si>
    <t>Mensual</t>
  </si>
  <si>
    <t>Capital + intereses (valor futuro)</t>
  </si>
  <si>
    <t>Interés equivalente</t>
  </si>
  <si>
    <t>N° de pagos por año</t>
  </si>
  <si>
    <t>Cantidad de depósitos adicionales</t>
  </si>
  <si>
    <t>Tabla de inversión</t>
  </si>
  <si>
    <t>Cuota mensual</t>
  </si>
  <si>
    <t xml:space="preserve">Depósitos adicionales </t>
  </si>
  <si>
    <t>Monto inicial + depósitos</t>
  </si>
  <si>
    <t>Interés</t>
  </si>
  <si>
    <t>Interés acumulado</t>
  </si>
  <si>
    <t>Balance</t>
  </si>
  <si>
    <t xml:space="preserve">Períodos </t>
  </si>
  <si>
    <t>Semestral</t>
  </si>
  <si>
    <t>Cuatrimestral</t>
  </si>
  <si>
    <t>Trimestral</t>
  </si>
  <si>
    <t>Bimestral</t>
  </si>
  <si>
    <t>Quincenal</t>
  </si>
  <si>
    <t>Semanal</t>
  </si>
  <si>
    <t>Diaria</t>
  </si>
  <si>
    <t>Cambie aquí la frecuencia diaria</t>
  </si>
  <si>
    <t>Cálculos auxiliares</t>
  </si>
  <si>
    <t>Frecuencia de depositos</t>
  </si>
  <si>
    <t>Veces que capitaliza</t>
  </si>
  <si>
    <t>Períodos anualizados</t>
  </si>
  <si>
    <t>FRECUENCIA EN DÍAS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</si>
</sst>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_ * #,##0.00_ ;_ * \-#,##0.00_ ;_ * &quot;-&quot;??_ ;_ @_ "/>
    <numFmt numFmtId="165" formatCode="&quot;$&quot;\ #,##0.00"/>
    <numFmt numFmtId="166" formatCode="&quot;$&quot;\ #,##0"/>
    <numFmt numFmtId="167" formatCode="0.00000%"/>
  </numFmts>
  <fonts count="36">
    <font>
      <sz val="12.0"/>
      <color rgb="FF000000"/>
      <name val="Courier"/>
      <scheme val="minor"/>
    </font>
    <font>
      <sz val="11.0"/>
      <color theme="1"/>
      <name val="Calibri"/>
    </font>
    <font>
      <sz val="11.0"/>
      <color theme="1"/>
      <name val="Open Sans"/>
    </font>
    <font>
      <b/>
      <sz val="24.0"/>
      <color theme="1"/>
      <name val="Open Sans"/>
    </font>
    <font/>
    <font>
      <sz val="10.0"/>
      <color theme="1"/>
      <name val="Open Sans"/>
    </font>
    <font>
      <b/>
      <sz val="12.0"/>
      <color rgb="FF000000"/>
      <name val="Open Sans"/>
    </font>
    <font>
      <b/>
      <sz val="12.0"/>
      <color theme="1"/>
      <name val="Open Sans"/>
    </font>
    <font>
      <b/>
      <sz val="19.0"/>
      <color rgb="FF000000"/>
      <name val="Open Sans"/>
    </font>
    <font>
      <sz val="11.0"/>
      <color rgb="FF000000"/>
      <name val="Open Sans"/>
    </font>
    <font>
      <sz val="12.0"/>
      <color theme="1"/>
      <name val="Open Sans"/>
    </font>
    <font>
      <b/>
      <sz val="16.0"/>
      <color rgb="FF7F7F7F"/>
      <name val="Open Sans"/>
    </font>
    <font>
      <b/>
      <sz val="20.0"/>
      <color rgb="FF01B1A3"/>
      <name val="Open Sans"/>
    </font>
    <font>
      <sz val="9.0"/>
      <color theme="1"/>
      <name val="Open Sans"/>
    </font>
    <font>
      <b/>
      <i/>
      <sz val="12.0"/>
      <color rgb="FFA5A5A5"/>
      <name val="Open Sans"/>
    </font>
    <font>
      <i/>
      <sz val="11.0"/>
      <color rgb="FFFF0000"/>
      <name val="Open Sans"/>
    </font>
    <font>
      <b/>
      <sz val="12.0"/>
      <color rgb="FF1C81F0"/>
      <name val="Open Sans"/>
    </font>
    <font>
      <i/>
      <sz val="12.0"/>
      <color rgb="FFA5A5A5"/>
      <name val="Open Sans"/>
    </font>
    <font>
      <b/>
      <sz val="18.0"/>
      <color rgb="FF000000"/>
      <name val="Open Sans"/>
    </font>
    <font>
      <sz val="10.0"/>
      <color rgb="FFFF0000"/>
      <name val="Open Sans"/>
    </font>
    <font>
      <b/>
      <sz val="15.0"/>
      <color rgb="FF000000"/>
      <name val="Open Sans"/>
    </font>
    <font>
      <sz val="12.0"/>
      <color rgb="FF000000"/>
      <name val="Open Sans"/>
    </font>
    <font>
      <b/>
      <sz val="11.0"/>
      <color theme="0"/>
      <name val="Open Sans"/>
    </font>
    <font>
      <sz val="12.0"/>
      <color rgb="FF1C81F0"/>
      <name val="Open Sans"/>
    </font>
    <font>
      <i/>
      <sz val="12.0"/>
      <color rgb="FF7F7F7F"/>
      <name val="Open Sans"/>
    </font>
    <font>
      <b/>
      <sz val="11.0"/>
      <color theme="1"/>
      <name val="Open Sans"/>
    </font>
    <font>
      <u/>
      <sz val="11.0"/>
      <color theme="10"/>
      <name val="Open Sans"/>
    </font>
    <font>
      <sz val="12.0"/>
      <color rgb="FF7F7F7F"/>
      <name val="Open Sans"/>
    </font>
    <font>
      <sz val="12.0"/>
      <color rgb="FF262626"/>
      <name val="Open Sans"/>
    </font>
    <font>
      <sz val="12.0"/>
      <color rgb="FF7F7F7F"/>
      <name val="Calibri"/>
    </font>
    <font>
      <sz val="12.0"/>
      <color rgb="FF262626"/>
      <name val="Calibri"/>
    </font>
    <font>
      <sz val="12.0"/>
      <color theme="1"/>
      <name val="Courier"/>
    </font>
    <font>
      <b/>
      <sz val="16.0"/>
      <color rgb="FF7F7F7F"/>
      <name val="Calibri"/>
    </font>
    <font>
      <sz val="14.0"/>
      <color rgb="FF595959"/>
      <name val="Calibri"/>
    </font>
    <font>
      <b/>
      <sz val="12.0"/>
      <color theme="1"/>
      <name val="Courier"/>
    </font>
    <font>
      <color theme="1"/>
      <name val="Courier"/>
      <scheme val="minor"/>
    </font>
  </fonts>
  <fills count="8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2F2F2"/>
        <bgColor rgb="FFF2F2F2"/>
      </patternFill>
    </fill>
    <fill>
      <patternFill patternType="solid">
        <fgColor theme="7"/>
        <bgColor theme="7"/>
      </patternFill>
    </fill>
    <fill>
      <patternFill patternType="solid">
        <fgColor rgb="FFFFF2CC"/>
        <bgColor rgb="FFFFF2CC"/>
      </patternFill>
    </fill>
    <fill>
      <patternFill patternType="solid">
        <fgColor rgb="FFBFBFBF"/>
        <bgColor rgb="FFBFBFBF"/>
      </patternFill>
    </fill>
    <fill>
      <patternFill patternType="solid">
        <fgColor rgb="FFC8C8C8"/>
        <bgColor rgb="FFC8C8C8"/>
      </patternFill>
    </fill>
  </fills>
  <borders count="18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/>
      <right/>
      <top/>
    </border>
    <border>
      <left style="medium">
        <color rgb="FFFFC000"/>
      </left>
      <right style="medium">
        <color rgb="FFFFC000"/>
      </right>
      <top style="medium">
        <color rgb="FFFFC000"/>
      </top>
      <bottom style="medium">
        <color rgb="FFFFC000"/>
      </bottom>
    </border>
    <border>
      <left/>
      <top/>
    </border>
    <border>
      <right/>
      <top/>
    </border>
    <border>
      <left style="medium">
        <color rgb="FFFFC000"/>
      </left>
      <right style="medium">
        <color rgb="FFFFC000"/>
      </right>
      <top style="medium">
        <color rgb="FFFFC000"/>
      </top>
    </border>
    <border>
      <left style="medium">
        <color rgb="FFFFC000"/>
      </left>
      <right style="medium">
        <color rgb="FFFFC000"/>
      </right>
      <bottom style="medium">
        <color rgb="FFFFC000"/>
      </bottom>
    </border>
    <border>
      <left/>
      <right/>
      <bottom/>
    </border>
    <border>
      <left style="thin">
        <color rgb="FFBFBFBF"/>
      </left>
      <right style="thin">
        <color rgb="FFBFBFBF"/>
      </right>
      <top/>
      <bottom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left style="thin">
        <color rgb="FFBFBFBF"/>
      </left>
      <right style="thin">
        <color rgb="FFBFBFBF"/>
      </right>
      <top style="thin">
        <color rgb="FFD8D8D8"/>
      </top>
      <bottom style="thin">
        <color rgb="FFD8D8D8"/>
      </bottom>
    </border>
    <border>
      <left style="thin">
        <color rgb="FFF2F2F2"/>
      </left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</border>
    <border>
      <bottom style="thin">
        <color rgb="FFA5A5A5"/>
      </bottom>
    </border>
  </borders>
  <cellStyleXfs count="1">
    <xf borderId="0" fillId="0" fontId="0" numFmtId="0" applyAlignment="1" applyFont="1"/>
  </cellStyleXfs>
  <cellXfs count="7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0" fillId="0" fontId="2" numFmtId="0" xfId="0" applyFont="1"/>
    <xf borderId="1" fillId="3" fontId="2" numFmtId="0" xfId="0" applyBorder="1" applyFill="1" applyFont="1"/>
    <xf borderId="2" fillId="4" fontId="3" numFmtId="0" xfId="0" applyAlignment="1" applyBorder="1" applyFill="1" applyFont="1">
      <alignment horizontal="center" readingOrder="0" vertical="center"/>
    </xf>
    <xf borderId="3" fillId="0" fontId="4" numFmtId="0" xfId="0" applyBorder="1" applyFont="1"/>
    <xf borderId="4" fillId="0" fontId="4" numFmtId="0" xfId="0" applyBorder="1" applyFont="1"/>
    <xf borderId="0" fillId="0" fontId="5" numFmtId="164" xfId="0" applyFont="1" applyNumberFormat="1"/>
    <xf borderId="1" fillId="2" fontId="2" numFmtId="0" xfId="0" applyBorder="1" applyFont="1"/>
    <xf borderId="1" fillId="5" fontId="2" numFmtId="0" xfId="0" applyBorder="1" applyFill="1" applyFont="1"/>
    <xf borderId="5" fillId="5" fontId="2" numFmtId="0" xfId="0" applyBorder="1" applyFont="1"/>
    <xf borderId="2" fillId="2" fontId="2" numFmtId="0" xfId="0" applyBorder="1" applyFont="1"/>
    <xf borderId="6" fillId="5" fontId="6" numFmtId="0" xfId="0" applyAlignment="1" applyBorder="1" applyFont="1">
      <alignment horizontal="left" vertical="center"/>
    </xf>
    <xf borderId="6" fillId="5" fontId="7" numFmtId="165" xfId="0" applyAlignment="1" applyBorder="1" applyFont="1" applyNumberFormat="1">
      <alignment horizontal="center" readingOrder="0"/>
    </xf>
    <xf borderId="4" fillId="5" fontId="2" numFmtId="0" xfId="0" applyBorder="1" applyFont="1"/>
    <xf borderId="7" fillId="4" fontId="8" numFmtId="0" xfId="0" applyAlignment="1" applyBorder="1" applyFont="1">
      <alignment horizontal="center" readingOrder="0"/>
    </xf>
    <xf borderId="8" fillId="0" fontId="4" numFmtId="0" xfId="0" applyBorder="1" applyFont="1"/>
    <xf borderId="6" fillId="5" fontId="7" numFmtId="10" xfId="0" applyAlignment="1" applyBorder="1" applyFont="1" applyNumberFormat="1">
      <alignment horizontal="center" readingOrder="0"/>
    </xf>
    <xf borderId="3" fillId="5" fontId="2" numFmtId="0" xfId="0" applyBorder="1" applyFont="1"/>
    <xf borderId="6" fillId="5" fontId="6" numFmtId="0" xfId="0" applyAlignment="1" applyBorder="1" applyFont="1">
      <alignment horizontal="center" readingOrder="0" shrinkToFit="0" vertical="center" wrapText="1"/>
    </xf>
    <xf borderId="6" fillId="5" fontId="6" numFmtId="165" xfId="0" applyAlignment="1" applyBorder="1" applyFont="1" applyNumberFormat="1">
      <alignment horizontal="center" shrinkToFit="0" vertical="center" wrapText="1"/>
    </xf>
    <xf borderId="6" fillId="5" fontId="7" numFmtId="3" xfId="0" applyAlignment="1" applyBorder="1" applyFont="1" applyNumberFormat="1">
      <alignment horizontal="center" readingOrder="0"/>
    </xf>
    <xf borderId="9" fillId="5" fontId="6" numFmtId="0" xfId="0" applyAlignment="1" applyBorder="1" applyFont="1">
      <alignment horizontal="center" readingOrder="0" shrinkToFit="0" vertical="center" wrapText="1"/>
    </xf>
    <xf borderId="9" fillId="5" fontId="6" numFmtId="165" xfId="0" applyAlignment="1" applyBorder="1" applyFont="1" applyNumberFormat="1">
      <alignment horizontal="center" shrinkToFit="0" vertical="center" wrapText="1"/>
    </xf>
    <xf borderId="6" fillId="5" fontId="7" numFmtId="4" xfId="0" applyAlignment="1" applyBorder="1" applyFont="1" applyNumberFormat="1">
      <alignment horizontal="center" readingOrder="0"/>
    </xf>
    <xf borderId="10" fillId="0" fontId="4" numFmtId="0" xfId="0" applyBorder="1" applyFont="1"/>
    <xf borderId="4" fillId="5" fontId="9" numFmtId="0" xfId="0" applyBorder="1" applyFont="1"/>
    <xf borderId="0" fillId="0" fontId="10" numFmtId="0" xfId="0" applyAlignment="1" applyFont="1">
      <alignment vertical="center"/>
    </xf>
    <xf borderId="0" fillId="0" fontId="11" numFmtId="0" xfId="0" applyAlignment="1" applyFont="1">
      <alignment horizontal="center" shrinkToFit="0" vertical="center" wrapText="1"/>
    </xf>
    <xf borderId="0" fillId="0" fontId="12" numFmtId="166" xfId="0" applyAlignment="1" applyFont="1" applyNumberFormat="1">
      <alignment horizontal="center" shrinkToFit="0" vertical="center" wrapText="1"/>
    </xf>
    <xf borderId="6" fillId="5" fontId="7" numFmtId="0" xfId="0" applyAlignment="1" applyBorder="1" applyFont="1">
      <alignment horizontal="center" readingOrder="0" vertical="center"/>
    </xf>
    <xf borderId="3" fillId="5" fontId="13" numFmtId="0" xfId="0" applyBorder="1" applyFont="1"/>
    <xf borderId="0" fillId="0" fontId="5" numFmtId="0" xfId="0" applyAlignment="1" applyFont="1">
      <alignment vertical="center"/>
    </xf>
    <xf borderId="0" fillId="0" fontId="10" numFmtId="0" xfId="0" applyAlignment="1" applyFont="1">
      <alignment horizontal="right" vertical="center"/>
    </xf>
    <xf borderId="6" fillId="5" fontId="14" numFmtId="167" xfId="0" applyAlignment="1" applyBorder="1" applyFont="1" applyNumberFormat="1">
      <alignment horizontal="center"/>
    </xf>
    <xf borderId="6" fillId="5" fontId="14" numFmtId="0" xfId="0" applyAlignment="1" applyBorder="1" applyFont="1">
      <alignment horizontal="center"/>
    </xf>
    <xf borderId="11" fillId="5" fontId="2" numFmtId="0" xfId="0" applyBorder="1" applyFont="1"/>
    <xf borderId="4" fillId="5" fontId="15" numFmtId="0" xfId="0" applyBorder="1" applyFont="1"/>
    <xf borderId="0" fillId="5" fontId="16" numFmtId="0" xfId="0" applyAlignment="1" applyFont="1">
      <alignment horizontal="center" vertical="center"/>
    </xf>
    <xf borderId="0" fillId="5" fontId="17" numFmtId="0" xfId="0" applyAlignment="1" applyFont="1">
      <alignment horizontal="center"/>
    </xf>
    <xf borderId="0" fillId="5" fontId="2" numFmtId="0" xfId="0" applyFont="1"/>
    <xf borderId="0" fillId="5" fontId="2" numFmtId="0" xfId="0" applyAlignment="1" applyFont="1">
      <alignment readingOrder="0"/>
    </xf>
    <xf borderId="0" fillId="5" fontId="10" numFmtId="164" xfId="0" applyFont="1" applyNumberFormat="1"/>
    <xf quotePrefix="1" borderId="1" fillId="5" fontId="18" numFmtId="0" xfId="0" applyBorder="1" applyFont="1"/>
    <xf borderId="1" fillId="5" fontId="10" numFmtId="164" xfId="0" applyBorder="1" applyFont="1" applyNumberFormat="1"/>
    <xf borderId="0" fillId="0" fontId="10" numFmtId="0" xfId="0" applyAlignment="1" applyFont="1">
      <alignment horizontal="center"/>
    </xf>
    <xf borderId="0" fillId="0" fontId="19" numFmtId="0" xfId="0" applyAlignment="1" applyFont="1">
      <alignment horizontal="center"/>
    </xf>
    <xf borderId="1" fillId="4" fontId="20" numFmtId="0" xfId="0" applyAlignment="1" applyBorder="1" applyFont="1">
      <alignment horizontal="center" readingOrder="0" shrinkToFit="0" vertical="center" wrapText="1"/>
    </xf>
    <xf borderId="1" fillId="4" fontId="20" numFmtId="0" xfId="0" applyAlignment="1" applyBorder="1" applyFont="1">
      <alignment horizontal="center" readingOrder="0" vertical="center"/>
    </xf>
    <xf borderId="1" fillId="6" fontId="21" numFmtId="0" xfId="0" applyAlignment="1" applyBorder="1" applyFill="1" applyFont="1">
      <alignment horizontal="center"/>
    </xf>
    <xf borderId="12" fillId="6" fontId="21" numFmtId="165" xfId="0" applyAlignment="1" applyBorder="1" applyFont="1" applyNumberFormat="1">
      <alignment horizontal="center"/>
    </xf>
    <xf borderId="1" fillId="6" fontId="21" numFmtId="165" xfId="0" applyAlignment="1" applyBorder="1" applyFont="1" applyNumberFormat="1">
      <alignment horizontal="center"/>
    </xf>
    <xf borderId="0" fillId="0" fontId="22" numFmtId="0" xfId="0" applyFont="1"/>
    <xf borderId="13" fillId="0" fontId="21" numFmtId="0" xfId="0" applyAlignment="1" applyBorder="1" applyFont="1">
      <alignment horizontal="center"/>
    </xf>
    <xf borderId="14" fillId="0" fontId="21" numFmtId="165" xfId="0" applyAlignment="1" applyBorder="1" applyFont="1" applyNumberFormat="1">
      <alignment horizontal="center"/>
    </xf>
    <xf borderId="13" fillId="0" fontId="21" numFmtId="165" xfId="0" applyAlignment="1" applyBorder="1" applyFont="1" applyNumberFormat="1">
      <alignment horizontal="center"/>
    </xf>
    <xf borderId="0" fillId="0" fontId="2" numFmtId="4" xfId="0" applyFont="1" applyNumberFormat="1"/>
    <xf borderId="0" fillId="0" fontId="16" numFmtId="0" xfId="0" applyAlignment="1" applyFont="1">
      <alignment horizontal="center" vertical="center"/>
    </xf>
    <xf borderId="0" fillId="0" fontId="23" numFmtId="0" xfId="0" applyAlignment="1" applyFont="1">
      <alignment horizontal="center" shrinkToFit="0" vertical="center" wrapText="1"/>
    </xf>
    <xf borderId="0" fillId="0" fontId="24" numFmtId="165" xfId="0" applyAlignment="1" applyFont="1" applyNumberFormat="1">
      <alignment horizontal="center"/>
    </xf>
    <xf borderId="0" fillId="0" fontId="25" numFmtId="0" xfId="0" applyAlignment="1" applyFont="1">
      <alignment horizontal="center"/>
    </xf>
    <xf borderId="0" fillId="0" fontId="26" numFmtId="0" xfId="0" applyFont="1"/>
    <xf borderId="13" fillId="0" fontId="27" numFmtId="0" xfId="0" applyAlignment="1" applyBorder="1" applyFont="1">
      <alignment horizontal="center"/>
    </xf>
    <xf borderId="14" fillId="0" fontId="28" numFmtId="165" xfId="0" applyAlignment="1" applyBorder="1" applyFont="1" applyNumberFormat="1">
      <alignment horizontal="center"/>
    </xf>
    <xf borderId="13" fillId="0" fontId="27" numFmtId="165" xfId="0" applyAlignment="1" applyBorder="1" applyFont="1" applyNumberFormat="1">
      <alignment horizontal="center"/>
    </xf>
    <xf borderId="13" fillId="0" fontId="29" numFmtId="0" xfId="0" applyAlignment="1" applyBorder="1" applyFont="1">
      <alignment horizontal="center"/>
    </xf>
    <xf borderId="14" fillId="0" fontId="30" numFmtId="165" xfId="0" applyAlignment="1" applyBorder="1" applyFont="1" applyNumberFormat="1">
      <alignment horizontal="center"/>
    </xf>
    <xf borderId="13" fillId="0" fontId="29" numFmtId="165" xfId="0" applyAlignment="1" applyBorder="1" applyFont="1" applyNumberFormat="1">
      <alignment horizontal="center"/>
    </xf>
    <xf borderId="1" fillId="7" fontId="1" numFmtId="0" xfId="0" applyBorder="1" applyFill="1" applyFont="1"/>
    <xf borderId="0" fillId="0" fontId="31" numFmtId="0" xfId="0" applyAlignment="1" applyFont="1">
      <alignment horizontal="center"/>
    </xf>
    <xf borderId="15" fillId="0" fontId="32" numFmtId="0" xfId="0" applyAlignment="1" applyBorder="1" applyFont="1">
      <alignment horizontal="center"/>
    </xf>
    <xf borderId="16" fillId="0" fontId="33" numFmtId="0" xfId="0" applyAlignment="1" applyBorder="1" applyFont="1">
      <alignment horizontal="center"/>
    </xf>
    <xf borderId="0" fillId="0" fontId="34" numFmtId="0" xfId="0" applyFont="1"/>
    <xf borderId="0" fillId="0" fontId="35" numFmtId="0" xfId="0" applyFont="1"/>
    <xf borderId="17" fillId="0" fontId="33" numFmtId="0" xfId="0" applyAlignment="1" applyBorder="1" applyFont="1">
      <alignment horizontal="center"/>
    </xf>
    <xf borderId="17" fillId="0" fontId="4" numFmtId="0" xfId="0" applyBorder="1" applyFont="1"/>
  </cellXfs>
  <cellStyles count="1">
    <cellStyle xfId="0" name="Normal" builtinId="0"/>
  </cellStyles>
  <dxfs count="3">
    <dxf>
      <font/>
      <fill>
        <patternFill patternType="solid">
          <fgColor rgb="FFF2F2F2"/>
          <bgColor rgb="FFF2F2F2"/>
        </patternFill>
      </fill>
      <border/>
    </dxf>
    <dxf>
      <font/>
      <fill>
        <patternFill patternType="none"/>
      </fill>
      <border/>
    </dxf>
    <dxf>
      <font>
        <color rgb="FFBFBFBF"/>
      </font>
      <fill>
        <patternFill patternType="solid">
          <fgColor rgb="FFBFBFBF"/>
          <bgColor rgb="FFBFBFBF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externalLink" Target="externalLinks/externalLink1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cecil/Downloads/planilla-de-excel-amortizacion-frances-anticipado.xlsx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- AYUDA -"/>
      <sheetName val="Amortización_Francés_Antici (2)"/>
      <sheetName val="Amortización_Francés_Anticipado"/>
      <sheetName val="Amortización_Sistema_Alemán"/>
      <sheetName val="Auxiliar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ourier"/>
        <a:ea typeface="Courier"/>
        <a:cs typeface="Courier"/>
      </a:majorFont>
      <a:minorFont>
        <a:latin typeface="Courier"/>
        <a:ea typeface="Courier"/>
        <a:cs typeface="Courie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0.1" defaultRowHeight="15.0"/>
  <cols>
    <col customWidth="1" min="1" max="1" width="1.4"/>
    <col customWidth="1" min="2" max="2" width="1.8"/>
    <col customWidth="1" min="3" max="3" width="35.4"/>
    <col customWidth="1" min="4" max="4" width="16.0"/>
    <col customWidth="1" min="5" max="5" width="18.1"/>
    <col customWidth="1" min="6" max="6" width="24.4"/>
    <col customWidth="1" min="7" max="7" width="27.1"/>
    <col customWidth="1" min="8" max="8" width="9.8"/>
    <col customWidth="1" min="9" max="9" width="21.3"/>
    <col customWidth="1" min="10" max="13" width="8.8"/>
    <col customWidth="1" min="14" max="14" width="34.7"/>
    <col customWidth="1" min="15" max="26" width="8.8"/>
  </cols>
  <sheetData>
    <row r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54.0" customHeight="1">
      <c r="A2" s="3"/>
      <c r="B2" s="4"/>
      <c r="C2" s="5" t="s">
        <v>0</v>
      </c>
      <c r="D2" s="6"/>
      <c r="E2" s="6"/>
      <c r="F2" s="6"/>
      <c r="G2" s="6"/>
      <c r="H2" s="7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30.0" customHeight="1">
      <c r="A3" s="8"/>
      <c r="B3" s="9"/>
      <c r="C3" s="10"/>
      <c r="D3" s="10"/>
      <c r="E3" s="10"/>
      <c r="F3" s="10"/>
      <c r="G3" s="10"/>
      <c r="H3" s="10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ht="14.25" customHeight="1">
      <c r="A4" s="8"/>
      <c r="B4" s="9"/>
      <c r="C4" s="11"/>
      <c r="D4" s="11"/>
      <c r="E4" s="10"/>
      <c r="F4" s="10"/>
      <c r="G4" s="10"/>
      <c r="H4" s="10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>
      <c r="A5" s="8"/>
      <c r="B5" s="12"/>
      <c r="C5" s="13" t="s">
        <v>1</v>
      </c>
      <c r="D5" s="14">
        <v>100000.0</v>
      </c>
      <c r="E5" s="15"/>
      <c r="F5" s="16" t="s">
        <v>2</v>
      </c>
      <c r="G5" s="17"/>
      <c r="H5" s="10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ht="27.75" customHeight="1">
      <c r="A6" s="8"/>
      <c r="B6" s="12"/>
      <c r="C6" s="13" t="s">
        <v>3</v>
      </c>
      <c r="D6" s="18">
        <v>0.15</v>
      </c>
      <c r="E6" s="19"/>
      <c r="F6" s="20" t="s">
        <v>4</v>
      </c>
      <c r="G6" s="21">
        <f t="array" ref="G6">Total_depósitos</f>
        <v>450000</v>
      </c>
      <c r="H6" s="15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ht="20.25" customHeight="1">
      <c r="A7" s="8"/>
      <c r="B7" s="12"/>
      <c r="C7" s="13" t="s">
        <v>5</v>
      </c>
      <c r="D7" s="22">
        <v>15.0</v>
      </c>
      <c r="E7" s="19"/>
      <c r="F7" s="23" t="s">
        <v>6</v>
      </c>
      <c r="G7" s="24">
        <f t="array" ref="G7">Total_depósitos+Inversión</f>
        <v>550000</v>
      </c>
      <c r="H7" s="15"/>
      <c r="I7" s="9"/>
      <c r="J7" s="3"/>
      <c r="K7" s="3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ht="20.25" customHeight="1">
      <c r="A8" s="3"/>
      <c r="B8" s="12"/>
      <c r="C8" s="13" t="s">
        <v>7</v>
      </c>
      <c r="D8" s="25" t="s">
        <v>8</v>
      </c>
      <c r="E8" s="19"/>
      <c r="F8" s="26"/>
      <c r="G8" s="26"/>
      <c r="H8" s="27"/>
      <c r="I8" s="28"/>
      <c r="J8" s="29"/>
      <c r="K8" s="30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ht="20.25" customHeight="1">
      <c r="A9" s="3"/>
      <c r="B9" s="12"/>
      <c r="C9" s="13" t="s">
        <v>9</v>
      </c>
      <c r="D9" s="31" t="s">
        <v>10</v>
      </c>
      <c r="E9" s="32"/>
      <c r="F9" s="23" t="s">
        <v>11</v>
      </c>
      <c r="G9" s="24">
        <f t="array" ref="G9">Interés_Total</f>
        <v>1786777.491</v>
      </c>
      <c r="H9" s="15"/>
      <c r="I9" s="33"/>
      <c r="J9" s="34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ht="20.25" customHeight="1">
      <c r="A10" s="3"/>
      <c r="B10" s="12"/>
      <c r="C10" s="13" t="s">
        <v>12</v>
      </c>
      <c r="D10" s="14">
        <v>2500.0</v>
      </c>
      <c r="E10" s="19"/>
      <c r="F10" s="26"/>
      <c r="G10" s="26"/>
      <c r="H10" s="15"/>
      <c r="I10" s="33"/>
      <c r="J10" s="34"/>
      <c r="K10" s="3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ht="20.25" customHeight="1">
      <c r="A11" s="3"/>
      <c r="B11" s="12"/>
      <c r="C11" s="13" t="s">
        <v>13</v>
      </c>
      <c r="D11" s="25" t="s">
        <v>14</v>
      </c>
      <c r="E11" s="19"/>
      <c r="F11" s="23" t="s">
        <v>15</v>
      </c>
      <c r="G11" s="24">
        <f>G7+G9</f>
        <v>2336777.491</v>
      </c>
      <c r="H11" s="15"/>
      <c r="I11" s="3"/>
      <c r="J11" s="3"/>
      <c r="K11" s="3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ht="20.25" customHeight="1">
      <c r="A12" s="3"/>
      <c r="B12" s="12"/>
      <c r="C12" s="13" t="s">
        <v>16</v>
      </c>
      <c r="D12" s="35">
        <f>IFERROR(IF(Frec_capitalizacion="Diaria",TNA/capitalizacion,((1+TNA/capitalizacion)^(capitalizacion/per))-1),"")</f>
        <v>0.01171491692</v>
      </c>
      <c r="E12" s="19"/>
      <c r="F12" s="26"/>
      <c r="G12" s="26"/>
      <c r="H12" s="15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ht="20.25" customHeight="1">
      <c r="A13" s="3"/>
      <c r="B13" s="12"/>
      <c r="C13" s="13" t="s">
        <v>17</v>
      </c>
      <c r="D13" s="36">
        <f>IFERROR(VLOOKUP(D8,Periodos,2,0),"")</f>
        <v>1</v>
      </c>
      <c r="E13" s="15"/>
      <c r="F13" s="37"/>
      <c r="G13" s="37"/>
      <c r="H13" s="10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ht="20.25" customHeight="1">
      <c r="A14" s="3"/>
      <c r="B14" s="12"/>
      <c r="C14" s="13" t="s">
        <v>18</v>
      </c>
      <c r="D14" s="36">
        <f>IF(D9="No",D7*D13,IFERROR(D7*per,""))</f>
        <v>180</v>
      </c>
      <c r="E14" s="38" t="str">
        <f>IF(AND(H1019&lt;&gt;"",H1019&gt;0.02),"ADVERTENCIA: La cantidad de depósitos no puede superar 1000. Cambie los años de inversión o la frecuencia de depósitos","")</f>
        <v/>
      </c>
      <c r="F14" s="10"/>
      <c r="G14" s="10"/>
      <c r="H14" s="10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>
      <c r="A15" s="3"/>
      <c r="B15" s="3"/>
      <c r="C15" s="39"/>
      <c r="D15" s="40"/>
      <c r="E15" s="41"/>
      <c r="F15" s="42"/>
      <c r="G15" s="41"/>
      <c r="H15" s="41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9"/>
      <c r="D16" s="40"/>
      <c r="E16" s="43"/>
      <c r="F16" s="41"/>
      <c r="G16" s="41"/>
      <c r="H16" s="41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24.0" customHeight="1">
      <c r="A17" s="3"/>
      <c r="B17" s="9"/>
      <c r="C17" s="44" t="s">
        <v>19</v>
      </c>
      <c r="D17" s="45"/>
      <c r="E17" s="45"/>
      <c r="F17" s="10"/>
      <c r="G17" s="10"/>
      <c r="H17" s="10"/>
      <c r="I17" s="9"/>
      <c r="J17" s="9"/>
      <c r="K17" s="9"/>
      <c r="L17" s="9"/>
      <c r="M17" s="9"/>
      <c r="N17" s="46"/>
      <c r="O17" s="47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ht="36.0" customHeight="1">
      <c r="A18" s="3"/>
      <c r="B18" s="9"/>
      <c r="C18" s="48" t="s">
        <v>20</v>
      </c>
      <c r="D18" s="48" t="s">
        <v>21</v>
      </c>
      <c r="E18" s="48" t="s">
        <v>22</v>
      </c>
      <c r="F18" s="49" t="s">
        <v>23</v>
      </c>
      <c r="G18" s="49" t="s">
        <v>24</v>
      </c>
      <c r="H18" s="49" t="s">
        <v>25</v>
      </c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>
      <c r="A19" s="3"/>
      <c r="B19" s="3"/>
      <c r="C19" s="50">
        <v>0.0</v>
      </c>
      <c r="D19" s="51"/>
      <c r="E19" s="51">
        <f>D5</f>
        <v>100000</v>
      </c>
      <c r="F19" s="52"/>
      <c r="G19" s="52"/>
      <c r="H19" s="52">
        <f>D5</f>
        <v>100000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53"/>
      <c r="B20" s="9"/>
      <c r="C20" s="54">
        <f t="shared" ref="C20:C1019" si="1">IF(OR($D$5="",$D$14=""),"",IF(ROW()-ROW($C$19)&gt;$D$14,"",ROW()-ROW($C$19)))</f>
        <v>1</v>
      </c>
      <c r="D20" s="55">
        <f t="shared" ref="D20:D1019" si="2">IF(C20="","",IF($D$9="No",0,$D$10))</f>
        <v>2500</v>
      </c>
      <c r="E20" s="55">
        <f t="shared" ref="E20:E1019" si="3">IF(OR(D20="",D20=0),"",$D$5+SUM($D$19:D20))</f>
        <v>102500</v>
      </c>
      <c r="F20" s="56">
        <f>IF(C20="","",IF(AND(Frec_capitalizacion="Diaria",$D$9="Si"),H19*((1+$D$12)^(VLOOKUP(Frec_deposito,Cantidad_dias,2,0))-1),H19*$D$12))</f>
        <v>1171.491692</v>
      </c>
      <c r="G20" s="56">
        <f t="shared" ref="G20:G1019" si="4">IF(C20="","",SUM($F$19:F20))</f>
        <v>1171.491692</v>
      </c>
      <c r="H20" s="56">
        <f t="shared" ref="H20:H1019" si="5">IF(C20="","",H19+F20+D20)</f>
        <v>103671.4917</v>
      </c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ht="15.75" customHeight="1">
      <c r="A21" s="57"/>
      <c r="B21" s="9"/>
      <c r="C21" s="54">
        <f t="shared" si="1"/>
        <v>2</v>
      </c>
      <c r="D21" s="55">
        <f t="shared" si="2"/>
        <v>2500</v>
      </c>
      <c r="E21" s="55">
        <f t="shared" si="3"/>
        <v>105000</v>
      </c>
      <c r="F21" s="56">
        <f>IF(C21="","",IF(AND(Frec_capitalizacion="Diaria",$D$9="Si"),H20*((1+$D$12)^(VLOOKUP(Frec_deposito,Cantidad_dias,2,0))-1),H20*$D$12))</f>
        <v>1214.502912</v>
      </c>
      <c r="G21" s="56">
        <f t="shared" si="4"/>
        <v>2385.994604</v>
      </c>
      <c r="H21" s="56">
        <f t="shared" si="5"/>
        <v>107385.9946</v>
      </c>
      <c r="I21" s="9"/>
      <c r="J21" s="9"/>
      <c r="K21" s="9"/>
      <c r="L21" s="9"/>
      <c r="M21" s="9"/>
      <c r="N21" s="58"/>
      <c r="O21" s="58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ht="15.75" customHeight="1">
      <c r="A22" s="3"/>
      <c r="B22" s="9"/>
      <c r="C22" s="54">
        <f t="shared" si="1"/>
        <v>3</v>
      </c>
      <c r="D22" s="55">
        <f t="shared" si="2"/>
        <v>2500</v>
      </c>
      <c r="E22" s="55">
        <f t="shared" si="3"/>
        <v>107500</v>
      </c>
      <c r="F22" s="56">
        <f>IF(C22="","",IF(AND(Frec_capitalizacion="Diaria",$D$9="Si"),H21*((1+$D$12)^(VLOOKUP(Frec_deposito,Cantidad_dias,2,0))-1),H21*$D$12))</f>
        <v>1258.018005</v>
      </c>
      <c r="G22" s="56">
        <f t="shared" si="4"/>
        <v>3644.012609</v>
      </c>
      <c r="H22" s="56">
        <f t="shared" si="5"/>
        <v>111144.0126</v>
      </c>
      <c r="I22" s="9"/>
      <c r="J22" s="9"/>
      <c r="K22" s="9"/>
      <c r="L22" s="9"/>
      <c r="M22" s="9"/>
      <c r="N22" s="59"/>
      <c r="O22" s="60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ht="15.75" customHeight="1">
      <c r="A23" s="53"/>
      <c r="B23" s="9"/>
      <c r="C23" s="54">
        <f t="shared" si="1"/>
        <v>4</v>
      </c>
      <c r="D23" s="55">
        <f t="shared" si="2"/>
        <v>2500</v>
      </c>
      <c r="E23" s="55">
        <f t="shared" si="3"/>
        <v>110000</v>
      </c>
      <c r="F23" s="56">
        <f>IF(C23="","",IF(AND(Frec_capitalizacion="Diaria",$D$9="Si"),H22*((1+$D$12)^(VLOOKUP(Frec_deposito,Cantidad_dias,2,0))-1),H22*$D$12))</f>
        <v>1302.042874</v>
      </c>
      <c r="G23" s="56">
        <f t="shared" si="4"/>
        <v>4946.055483</v>
      </c>
      <c r="H23" s="56">
        <f t="shared" si="5"/>
        <v>114946.0555</v>
      </c>
      <c r="I23" s="9"/>
      <c r="J23" s="9"/>
      <c r="K23" s="9"/>
      <c r="L23" s="9"/>
      <c r="M23" s="9"/>
      <c r="N23" s="59"/>
      <c r="O23" s="60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ht="15.75" customHeight="1">
      <c r="A24" s="3"/>
      <c r="B24" s="9"/>
      <c r="C24" s="54">
        <f t="shared" si="1"/>
        <v>5</v>
      </c>
      <c r="D24" s="55">
        <f t="shared" si="2"/>
        <v>2500</v>
      </c>
      <c r="E24" s="55">
        <f t="shared" si="3"/>
        <v>112500</v>
      </c>
      <c r="F24" s="56">
        <f>IF(C24="","",IF(AND(Frec_capitalizacion="Diaria",$D$9="Si"),H23*((1+$D$12)^(VLOOKUP(Frec_deposito,Cantidad_dias,2,0))-1),H23*$D$12))</f>
        <v>1346.58349</v>
      </c>
      <c r="G24" s="56">
        <f t="shared" si="4"/>
        <v>6292.638973</v>
      </c>
      <c r="H24" s="56">
        <f t="shared" si="5"/>
        <v>118792.639</v>
      </c>
      <c r="I24" s="9"/>
      <c r="J24" s="9"/>
      <c r="K24" s="9"/>
      <c r="L24" s="9"/>
      <c r="M24" s="9"/>
      <c r="N24" s="59"/>
      <c r="O24" s="60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ht="15.75" customHeight="1">
      <c r="A25" s="3"/>
      <c r="B25" s="9"/>
      <c r="C25" s="54">
        <f t="shared" si="1"/>
        <v>6</v>
      </c>
      <c r="D25" s="55">
        <f t="shared" si="2"/>
        <v>2500</v>
      </c>
      <c r="E25" s="55">
        <f t="shared" si="3"/>
        <v>115000</v>
      </c>
      <c r="F25" s="56">
        <f>IF(C25="","",IF(AND(Frec_capitalizacion="Diaria",$D$9="Si"),H24*((1+$D$12)^(VLOOKUP(Frec_deposito,Cantidad_dias,2,0))-1),H24*$D$12))</f>
        <v>1391.645896</v>
      </c>
      <c r="G25" s="56">
        <f t="shared" si="4"/>
        <v>7684.28487</v>
      </c>
      <c r="H25" s="56">
        <f t="shared" si="5"/>
        <v>122684.2849</v>
      </c>
      <c r="I25" s="9"/>
      <c r="J25" s="9"/>
      <c r="K25" s="9"/>
      <c r="L25" s="9"/>
      <c r="M25" s="9"/>
      <c r="N25" s="59"/>
      <c r="O25" s="60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ht="15.75" customHeight="1">
      <c r="A26" s="53"/>
      <c r="B26" s="9"/>
      <c r="C26" s="54">
        <f t="shared" si="1"/>
        <v>7</v>
      </c>
      <c r="D26" s="55">
        <f t="shared" si="2"/>
        <v>2500</v>
      </c>
      <c r="E26" s="55">
        <f t="shared" si="3"/>
        <v>117500</v>
      </c>
      <c r="F26" s="56">
        <f>IF(C26="","",IF(AND(Frec_capitalizacion="Diaria",$D$9="Si"),H25*((1+$D$12)^(VLOOKUP(Frec_deposito,Cantidad_dias,2,0))-1),H25*$D$12))</f>
        <v>1437.236205</v>
      </c>
      <c r="G26" s="56">
        <f t="shared" si="4"/>
        <v>9121.521074</v>
      </c>
      <c r="H26" s="56">
        <f t="shared" si="5"/>
        <v>126621.5211</v>
      </c>
      <c r="I26" s="9"/>
      <c r="J26" s="9"/>
      <c r="K26" s="9"/>
      <c r="L26" s="9"/>
      <c r="M26" s="9"/>
      <c r="N26" s="3"/>
      <c r="O26" s="3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ht="15.75" customHeight="1">
      <c r="A27" s="3"/>
      <c r="B27" s="9"/>
      <c r="C27" s="54">
        <f t="shared" si="1"/>
        <v>8</v>
      </c>
      <c r="D27" s="55">
        <f t="shared" si="2"/>
        <v>2500</v>
      </c>
      <c r="E27" s="55">
        <f t="shared" si="3"/>
        <v>120000</v>
      </c>
      <c r="F27" s="56">
        <f>IF(C27="","",IF(AND(Frec_capitalizacion="Diaria",$D$9="Si"),H26*((1+$D$12)^(VLOOKUP(Frec_deposito,Cantidad_dias,2,0))-1),H26*$D$12))</f>
        <v>1483.3606</v>
      </c>
      <c r="G27" s="56">
        <f t="shared" si="4"/>
        <v>10604.88167</v>
      </c>
      <c r="H27" s="56">
        <f t="shared" si="5"/>
        <v>130604.8817</v>
      </c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ht="15.75" customHeight="1">
      <c r="A28" s="3"/>
      <c r="B28" s="9"/>
      <c r="C28" s="54">
        <f t="shared" si="1"/>
        <v>9</v>
      </c>
      <c r="D28" s="55">
        <f t="shared" si="2"/>
        <v>2500</v>
      </c>
      <c r="E28" s="55">
        <f t="shared" si="3"/>
        <v>122500</v>
      </c>
      <c r="F28" s="56">
        <f>IF(C28="","",IF(AND(Frec_capitalizacion="Diaria",$D$9="Si"),H27*((1+$D$12)^(VLOOKUP(Frec_deposito,Cantidad_dias,2,0))-1),H27*$D$12))</f>
        <v>1530.025338</v>
      </c>
      <c r="G28" s="56">
        <f t="shared" si="4"/>
        <v>12134.90701</v>
      </c>
      <c r="H28" s="56">
        <f t="shared" si="5"/>
        <v>134634.907</v>
      </c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ht="15.75" customHeight="1">
      <c r="A29" s="53"/>
      <c r="B29" s="9"/>
      <c r="C29" s="54">
        <f t="shared" si="1"/>
        <v>10</v>
      </c>
      <c r="D29" s="55">
        <f t="shared" si="2"/>
        <v>2500</v>
      </c>
      <c r="E29" s="55">
        <f t="shared" si="3"/>
        <v>125000</v>
      </c>
      <c r="F29" s="56">
        <f>IF(C29="","",IF(AND(Frec_capitalizacion="Diaria",$D$9="Si"),H28*((1+$D$12)^(VLOOKUP(Frec_deposito,Cantidad_dias,2,0))-1),H28*$D$12))</f>
        <v>1577.23675</v>
      </c>
      <c r="G29" s="56">
        <f t="shared" si="4"/>
        <v>13712.14376</v>
      </c>
      <c r="H29" s="56">
        <f t="shared" si="5"/>
        <v>138712.1438</v>
      </c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ht="15.75" customHeight="1">
      <c r="A30" s="3"/>
      <c r="B30" s="9"/>
      <c r="C30" s="54">
        <f t="shared" si="1"/>
        <v>11</v>
      </c>
      <c r="D30" s="55">
        <f t="shared" si="2"/>
        <v>2500</v>
      </c>
      <c r="E30" s="55">
        <f t="shared" si="3"/>
        <v>127500</v>
      </c>
      <c r="F30" s="56">
        <f>IF(C30="","",IF(AND(Frec_capitalizacion="Diaria",$D$9="Si"),H29*((1+$D$12)^(VLOOKUP(Frec_deposito,Cantidad_dias,2,0))-1),H29*$D$12))</f>
        <v>1625.00124</v>
      </c>
      <c r="G30" s="56">
        <f t="shared" si="4"/>
        <v>15337.145</v>
      </c>
      <c r="H30" s="56">
        <f t="shared" si="5"/>
        <v>142837.145</v>
      </c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ht="15.75" customHeight="1">
      <c r="A31" s="3"/>
      <c r="B31" s="9"/>
      <c r="C31" s="54">
        <f t="shared" si="1"/>
        <v>12</v>
      </c>
      <c r="D31" s="55">
        <f t="shared" si="2"/>
        <v>2500</v>
      </c>
      <c r="E31" s="55">
        <f t="shared" si="3"/>
        <v>130000</v>
      </c>
      <c r="F31" s="56">
        <f>IF(C31="","",IF(AND(Frec_capitalizacion="Diaria",$D$9="Si"),H30*((1+$D$12)^(VLOOKUP(Frec_deposito,Cantidad_dias,2,0))-1),H30*$D$12))</f>
        <v>1673.325287</v>
      </c>
      <c r="G31" s="56">
        <f t="shared" si="4"/>
        <v>17010.47029</v>
      </c>
      <c r="H31" s="56">
        <f t="shared" si="5"/>
        <v>147010.4703</v>
      </c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ht="15.75" customHeight="1">
      <c r="A32" s="53"/>
      <c r="B32" s="9"/>
      <c r="C32" s="54">
        <f t="shared" si="1"/>
        <v>13</v>
      </c>
      <c r="D32" s="55">
        <f t="shared" si="2"/>
        <v>2500</v>
      </c>
      <c r="E32" s="55">
        <f t="shared" si="3"/>
        <v>132500</v>
      </c>
      <c r="F32" s="56">
        <f>IF(C32="","",IF(AND(Frec_capitalizacion="Diaria",$D$9="Si"),H31*((1+$D$12)^(VLOOKUP(Frec_deposito,Cantidad_dias,2,0))-1),H31*$D$12))</f>
        <v>1722.215446</v>
      </c>
      <c r="G32" s="56">
        <f t="shared" si="4"/>
        <v>18732.68573</v>
      </c>
      <c r="H32" s="56">
        <f t="shared" si="5"/>
        <v>151232.6857</v>
      </c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ht="15.75" customHeight="1">
      <c r="A33" s="3"/>
      <c r="B33" s="9"/>
      <c r="C33" s="54">
        <f t="shared" si="1"/>
        <v>14</v>
      </c>
      <c r="D33" s="55">
        <f t="shared" si="2"/>
        <v>2500</v>
      </c>
      <c r="E33" s="55">
        <f t="shared" si="3"/>
        <v>135000</v>
      </c>
      <c r="F33" s="56">
        <f>IF(C33="","",IF(AND(Frec_capitalizacion="Diaria",$D$9="Si"),H32*((1+$D$12)^(VLOOKUP(Frec_deposito,Cantidad_dias,2,0))-1),H32*$D$12))</f>
        <v>1771.678349</v>
      </c>
      <c r="G33" s="56">
        <f t="shared" si="4"/>
        <v>20504.36408</v>
      </c>
      <c r="H33" s="56">
        <f t="shared" si="5"/>
        <v>155504.3641</v>
      </c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ht="15.75" customHeight="1">
      <c r="A34" s="3"/>
      <c r="B34" s="9"/>
      <c r="C34" s="54">
        <f t="shared" si="1"/>
        <v>15</v>
      </c>
      <c r="D34" s="55">
        <f t="shared" si="2"/>
        <v>2500</v>
      </c>
      <c r="E34" s="55">
        <f t="shared" si="3"/>
        <v>137500</v>
      </c>
      <c r="F34" s="56">
        <f>IF(C34="","",IF(AND(Frec_capitalizacion="Diaria",$D$9="Si"),H33*((1+$D$12)^(VLOOKUP(Frec_deposito,Cantidad_dias,2,0))-1),H33*$D$12))</f>
        <v>1821.720706</v>
      </c>
      <c r="G34" s="56">
        <f t="shared" si="4"/>
        <v>22326.08479</v>
      </c>
      <c r="H34" s="56">
        <f t="shared" si="5"/>
        <v>159826.0848</v>
      </c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ht="15.75" customHeight="1">
      <c r="A35" s="53"/>
      <c r="B35" s="9"/>
      <c r="C35" s="54">
        <f t="shared" si="1"/>
        <v>16</v>
      </c>
      <c r="D35" s="55">
        <f t="shared" si="2"/>
        <v>2500</v>
      </c>
      <c r="E35" s="55">
        <f t="shared" si="3"/>
        <v>140000</v>
      </c>
      <c r="F35" s="56">
        <f>IF(C35="","",IF(AND(Frec_capitalizacion="Diaria",$D$9="Si"),H34*((1+$D$12)^(VLOOKUP(Frec_deposito,Cantidad_dias,2,0))-1),H34*$D$12))</f>
        <v>1872.349305</v>
      </c>
      <c r="G35" s="56">
        <f t="shared" si="4"/>
        <v>24198.43409</v>
      </c>
      <c r="H35" s="56">
        <f t="shared" si="5"/>
        <v>164198.4341</v>
      </c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ht="15.75" customHeight="1">
      <c r="A36" s="53"/>
      <c r="B36" s="9"/>
      <c r="C36" s="54">
        <f t="shared" si="1"/>
        <v>17</v>
      </c>
      <c r="D36" s="55">
        <f t="shared" si="2"/>
        <v>2500</v>
      </c>
      <c r="E36" s="55">
        <f t="shared" si="3"/>
        <v>142500</v>
      </c>
      <c r="F36" s="56">
        <f>IF(C36="","",IF(AND(Frec_capitalizacion="Diaria",$D$9="Si"),H35*((1+$D$12)^(VLOOKUP(Frec_deposito,Cantidad_dias,2,0))-1),H35*$D$12))</f>
        <v>1923.571014</v>
      </c>
      <c r="G36" s="56">
        <f t="shared" si="4"/>
        <v>26122.00511</v>
      </c>
      <c r="H36" s="56">
        <f t="shared" si="5"/>
        <v>168622.0051</v>
      </c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ht="15.75" customHeight="1">
      <c r="A37" s="3"/>
      <c r="B37" s="9"/>
      <c r="C37" s="54">
        <f t="shared" si="1"/>
        <v>18</v>
      </c>
      <c r="D37" s="55">
        <f t="shared" si="2"/>
        <v>2500</v>
      </c>
      <c r="E37" s="55">
        <f t="shared" si="3"/>
        <v>145000</v>
      </c>
      <c r="F37" s="56">
        <f>IF(C37="","",IF(AND(Frec_capitalizacion="Diaria",$D$9="Si"),H36*((1+$D$12)^(VLOOKUP(Frec_deposito,Cantidad_dias,2,0))-1),H36*$D$12))</f>
        <v>1975.392781</v>
      </c>
      <c r="G37" s="56">
        <f t="shared" si="4"/>
        <v>28097.39789</v>
      </c>
      <c r="H37" s="56">
        <f t="shared" si="5"/>
        <v>173097.3979</v>
      </c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ht="15.75" customHeight="1">
      <c r="A38" s="3"/>
      <c r="B38" s="9"/>
      <c r="C38" s="54">
        <f t="shared" si="1"/>
        <v>19</v>
      </c>
      <c r="D38" s="55">
        <f t="shared" si="2"/>
        <v>2500</v>
      </c>
      <c r="E38" s="55">
        <f t="shared" si="3"/>
        <v>147500</v>
      </c>
      <c r="F38" s="56">
        <f>IF(C38="","",IF(AND(Frec_capitalizacion="Diaria",$D$9="Si"),H37*((1+$D$12)^(VLOOKUP(Frec_deposito,Cantidad_dias,2,0))-1),H37*$D$12))</f>
        <v>2027.821635</v>
      </c>
      <c r="G38" s="56">
        <f t="shared" si="4"/>
        <v>30125.21952</v>
      </c>
      <c r="H38" s="56">
        <f t="shared" si="5"/>
        <v>177625.2195</v>
      </c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ht="15.0" customHeight="1">
      <c r="A39" s="53"/>
      <c r="B39" s="9"/>
      <c r="C39" s="54">
        <f t="shared" si="1"/>
        <v>20</v>
      </c>
      <c r="D39" s="55">
        <f t="shared" si="2"/>
        <v>2500</v>
      </c>
      <c r="E39" s="55">
        <f t="shared" si="3"/>
        <v>150000</v>
      </c>
      <c r="F39" s="56">
        <f>IF(C39="","",IF(AND(Frec_capitalizacion="Diaria",$D$9="Si"),H38*((1+$D$12)^(VLOOKUP(Frec_deposito,Cantidad_dias,2,0))-1),H38*$D$12))</f>
        <v>2080.86469</v>
      </c>
      <c r="G39" s="56">
        <f t="shared" si="4"/>
        <v>32206.08421</v>
      </c>
      <c r="H39" s="56">
        <f t="shared" si="5"/>
        <v>182206.0842</v>
      </c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ht="15.0" customHeight="1">
      <c r="A40" s="3"/>
      <c r="B40" s="9"/>
      <c r="C40" s="54">
        <f t="shared" si="1"/>
        <v>21</v>
      </c>
      <c r="D40" s="55">
        <f t="shared" si="2"/>
        <v>2500</v>
      </c>
      <c r="E40" s="55">
        <f t="shared" si="3"/>
        <v>152500</v>
      </c>
      <c r="F40" s="56">
        <f>IF(C40="","",IF(AND(Frec_capitalizacion="Diaria",$D$9="Si"),H39*((1+$D$12)^(VLOOKUP(Frec_deposito,Cantidad_dias,2,0))-1),H39*$D$12))</f>
        <v>2134.529139</v>
      </c>
      <c r="G40" s="56">
        <f t="shared" si="4"/>
        <v>34340.61335</v>
      </c>
      <c r="H40" s="56">
        <f t="shared" si="5"/>
        <v>186840.6134</v>
      </c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ht="15.0" customHeight="1">
      <c r="A41" s="61"/>
      <c r="B41" s="9"/>
      <c r="C41" s="54">
        <f t="shared" si="1"/>
        <v>22</v>
      </c>
      <c r="D41" s="55">
        <f t="shared" si="2"/>
        <v>2500</v>
      </c>
      <c r="E41" s="55">
        <f t="shared" si="3"/>
        <v>155000</v>
      </c>
      <c r="F41" s="56">
        <f>IF(C41="","",IF(AND(Frec_capitalizacion="Diaria",$D$9="Si"),H40*((1+$D$12)^(VLOOKUP(Frec_deposito,Cantidad_dias,2,0))-1),H40*$D$12))</f>
        <v>2188.822263</v>
      </c>
      <c r="G41" s="56">
        <f t="shared" si="4"/>
        <v>36529.43562</v>
      </c>
      <c r="H41" s="56">
        <f t="shared" si="5"/>
        <v>191529.4356</v>
      </c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ht="15.0" customHeight="1">
      <c r="A42" s="3"/>
      <c r="B42" s="9"/>
      <c r="C42" s="54">
        <f t="shared" si="1"/>
        <v>23</v>
      </c>
      <c r="D42" s="55">
        <f t="shared" si="2"/>
        <v>2500</v>
      </c>
      <c r="E42" s="55">
        <f t="shared" si="3"/>
        <v>157500</v>
      </c>
      <c r="F42" s="56">
        <f>IF(C42="","",IF(AND(Frec_capitalizacion="Diaria",$D$9="Si"),H41*((1+$D$12)^(VLOOKUP(Frec_deposito,Cantidad_dias,2,0))-1),H41*$D$12))</f>
        <v>2243.751426</v>
      </c>
      <c r="G42" s="56">
        <f t="shared" si="4"/>
        <v>38773.18704</v>
      </c>
      <c r="H42" s="56">
        <f t="shared" si="5"/>
        <v>196273.187</v>
      </c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ht="15.0" customHeight="1">
      <c r="A43" s="3"/>
      <c r="B43" s="9"/>
      <c r="C43" s="54">
        <f t="shared" si="1"/>
        <v>24</v>
      </c>
      <c r="D43" s="55">
        <f t="shared" si="2"/>
        <v>2500</v>
      </c>
      <c r="E43" s="55">
        <f t="shared" si="3"/>
        <v>160000</v>
      </c>
      <c r="F43" s="56">
        <f>IF(C43="","",IF(AND(Frec_capitalizacion="Diaria",$D$9="Si"),H42*((1+$D$12)^(VLOOKUP(Frec_deposito,Cantidad_dias,2,0))-1),H42*$D$12))</f>
        <v>2299.32408</v>
      </c>
      <c r="G43" s="56">
        <f t="shared" si="4"/>
        <v>41072.51112</v>
      </c>
      <c r="H43" s="56">
        <f t="shared" si="5"/>
        <v>201072.5111</v>
      </c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ht="15.75" customHeight="1">
      <c r="A44" s="62"/>
      <c r="B44" s="9"/>
      <c r="C44" s="54">
        <f t="shared" si="1"/>
        <v>25</v>
      </c>
      <c r="D44" s="55">
        <f t="shared" si="2"/>
        <v>2500</v>
      </c>
      <c r="E44" s="55">
        <f t="shared" si="3"/>
        <v>162500</v>
      </c>
      <c r="F44" s="56">
        <f>IF(C44="","",IF(AND(Frec_capitalizacion="Diaria",$D$9="Si"),H43*((1+$D$12)^(VLOOKUP(Frec_deposito,Cantidad_dias,2,0))-1),H43*$D$12))</f>
        <v>2355.547763</v>
      </c>
      <c r="G44" s="56">
        <f t="shared" si="4"/>
        <v>43428.05888</v>
      </c>
      <c r="H44" s="56">
        <f t="shared" si="5"/>
        <v>205928.0589</v>
      </c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ht="15.75" customHeight="1">
      <c r="A45" s="3"/>
      <c r="B45" s="9"/>
      <c r="C45" s="54">
        <f t="shared" si="1"/>
        <v>26</v>
      </c>
      <c r="D45" s="55">
        <f t="shared" si="2"/>
        <v>2500</v>
      </c>
      <c r="E45" s="55">
        <f t="shared" si="3"/>
        <v>165000</v>
      </c>
      <c r="F45" s="56">
        <f>IF(C45="","",IF(AND(Frec_capitalizacion="Diaria",$D$9="Si"),H44*((1+$D$12)^(VLOOKUP(Frec_deposito,Cantidad_dias,2,0))-1),H44*$D$12))</f>
        <v>2412.430101</v>
      </c>
      <c r="G45" s="56">
        <f t="shared" si="4"/>
        <v>45840.48899</v>
      </c>
      <c r="H45" s="56">
        <f t="shared" si="5"/>
        <v>210840.489</v>
      </c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ht="15.75" customHeight="1">
      <c r="A46" s="3"/>
      <c r="B46" s="9"/>
      <c r="C46" s="54">
        <f t="shared" si="1"/>
        <v>27</v>
      </c>
      <c r="D46" s="55">
        <f t="shared" si="2"/>
        <v>2500</v>
      </c>
      <c r="E46" s="55">
        <f t="shared" si="3"/>
        <v>167500</v>
      </c>
      <c r="F46" s="56">
        <f>IF(C46="","",IF(AND(Frec_capitalizacion="Diaria",$D$9="Si"),H45*((1+$D$12)^(VLOOKUP(Frec_deposito,Cantidad_dias,2,0))-1),H45*$D$12))</f>
        <v>2469.978812</v>
      </c>
      <c r="G46" s="56">
        <f t="shared" si="4"/>
        <v>48310.4678</v>
      </c>
      <c r="H46" s="56">
        <f t="shared" si="5"/>
        <v>215810.4678</v>
      </c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ht="15.75" customHeight="1">
      <c r="A47" s="3"/>
      <c r="B47" s="9"/>
      <c r="C47" s="54">
        <f t="shared" si="1"/>
        <v>28</v>
      </c>
      <c r="D47" s="55">
        <f t="shared" si="2"/>
        <v>2500</v>
      </c>
      <c r="E47" s="55">
        <f t="shared" si="3"/>
        <v>170000</v>
      </c>
      <c r="F47" s="56">
        <f>IF(C47="","",IF(AND(Frec_capitalizacion="Diaria",$D$9="Si"),H46*((1+$D$12)^(VLOOKUP(Frec_deposito,Cantidad_dias,2,0))-1),H46*$D$12))</f>
        <v>2528.201701</v>
      </c>
      <c r="G47" s="56">
        <f t="shared" si="4"/>
        <v>50838.6695</v>
      </c>
      <c r="H47" s="56">
        <f t="shared" si="5"/>
        <v>220838.6695</v>
      </c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ht="15.75" customHeight="1">
      <c r="A48" s="3"/>
      <c r="B48" s="9"/>
      <c r="C48" s="54">
        <f t="shared" si="1"/>
        <v>29</v>
      </c>
      <c r="D48" s="55">
        <f t="shared" si="2"/>
        <v>2500</v>
      </c>
      <c r="E48" s="55">
        <f t="shared" si="3"/>
        <v>172500</v>
      </c>
      <c r="F48" s="56">
        <f>IF(C48="","",IF(AND(Frec_capitalizacion="Diaria",$D$9="Si"),H47*((1+$D$12)^(VLOOKUP(Frec_deposito,Cantidad_dias,2,0))-1),H47*$D$12))</f>
        <v>2587.106666</v>
      </c>
      <c r="G48" s="56">
        <f t="shared" si="4"/>
        <v>53425.77616</v>
      </c>
      <c r="H48" s="56">
        <f t="shared" si="5"/>
        <v>225925.7762</v>
      </c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ht="15.75" customHeight="1">
      <c r="A49" s="3"/>
      <c r="B49" s="9"/>
      <c r="C49" s="54">
        <f t="shared" si="1"/>
        <v>30</v>
      </c>
      <c r="D49" s="55">
        <f t="shared" si="2"/>
        <v>2500</v>
      </c>
      <c r="E49" s="55">
        <f t="shared" si="3"/>
        <v>175000</v>
      </c>
      <c r="F49" s="56">
        <f>IF(C49="","",IF(AND(Frec_capitalizacion="Diaria",$D$9="Si"),H48*((1+$D$12)^(VLOOKUP(Frec_deposito,Cantidad_dias,2,0))-1),H48*$D$12))</f>
        <v>2646.701698</v>
      </c>
      <c r="G49" s="56">
        <f t="shared" si="4"/>
        <v>56072.47786</v>
      </c>
      <c r="H49" s="56">
        <f t="shared" si="5"/>
        <v>231072.4779</v>
      </c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ht="15.75" customHeight="1">
      <c r="A50" s="3"/>
      <c r="B50" s="9"/>
      <c r="C50" s="54">
        <f t="shared" si="1"/>
        <v>31</v>
      </c>
      <c r="D50" s="55">
        <f t="shared" si="2"/>
        <v>2500</v>
      </c>
      <c r="E50" s="55">
        <f t="shared" si="3"/>
        <v>177500</v>
      </c>
      <c r="F50" s="56">
        <f>IF(C50="","",IF(AND(Frec_capitalizacion="Diaria",$D$9="Si"),H49*((1+$D$12)^(VLOOKUP(Frec_deposito,Cantidad_dias,2,0))-1),H49*$D$12))</f>
        <v>2706.994881</v>
      </c>
      <c r="G50" s="56">
        <f t="shared" si="4"/>
        <v>58779.47274</v>
      </c>
      <c r="H50" s="56">
        <f t="shared" si="5"/>
        <v>236279.4727</v>
      </c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ht="15.75" customHeight="1">
      <c r="A51" s="3"/>
      <c r="B51" s="9"/>
      <c r="C51" s="54">
        <f t="shared" si="1"/>
        <v>32</v>
      </c>
      <c r="D51" s="55">
        <f t="shared" si="2"/>
        <v>2500</v>
      </c>
      <c r="E51" s="55">
        <f t="shared" si="3"/>
        <v>180000</v>
      </c>
      <c r="F51" s="56">
        <f>IF(C51="","",IF(AND(Frec_capitalizacion="Diaria",$D$9="Si"),H50*((1+$D$12)^(VLOOKUP(Frec_deposito,Cantidad_dias,2,0))-1),H50*$D$12))</f>
        <v>2767.994393</v>
      </c>
      <c r="G51" s="56">
        <f t="shared" si="4"/>
        <v>61547.46713</v>
      </c>
      <c r="H51" s="56">
        <f t="shared" si="5"/>
        <v>241547.4671</v>
      </c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ht="15.75" customHeight="1">
      <c r="A52" s="3"/>
      <c r="B52" s="9"/>
      <c r="C52" s="54">
        <f t="shared" si="1"/>
        <v>33</v>
      </c>
      <c r="D52" s="55">
        <f t="shared" si="2"/>
        <v>2500</v>
      </c>
      <c r="E52" s="55">
        <f t="shared" si="3"/>
        <v>182500</v>
      </c>
      <c r="F52" s="56">
        <f>IF(C52="","",IF(AND(Frec_capitalizacion="Diaria",$D$9="Si"),H51*((1+$D$12)^(VLOOKUP(Frec_deposito,Cantidad_dias,2,0))-1),H51*$D$12))</f>
        <v>2829.70851</v>
      </c>
      <c r="G52" s="56">
        <f t="shared" si="4"/>
        <v>64377.17564</v>
      </c>
      <c r="H52" s="56">
        <f t="shared" si="5"/>
        <v>246877.1756</v>
      </c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ht="15.75" customHeight="1">
      <c r="A53" s="3"/>
      <c r="B53" s="9"/>
      <c r="C53" s="54">
        <f t="shared" si="1"/>
        <v>34</v>
      </c>
      <c r="D53" s="55">
        <f t="shared" si="2"/>
        <v>2500</v>
      </c>
      <c r="E53" s="55">
        <f t="shared" si="3"/>
        <v>185000</v>
      </c>
      <c r="F53" s="56">
        <f>IF(C53="","",IF(AND(Frec_capitalizacion="Diaria",$D$9="Si"),H52*((1+$D$12)^(VLOOKUP(Frec_deposito,Cantidad_dias,2,0))-1),H52*$D$12))</f>
        <v>2892.145602</v>
      </c>
      <c r="G53" s="56">
        <f t="shared" si="4"/>
        <v>67269.32125</v>
      </c>
      <c r="H53" s="56">
        <f t="shared" si="5"/>
        <v>252269.3212</v>
      </c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ht="15.75" customHeight="1">
      <c r="A54" s="3"/>
      <c r="B54" s="9"/>
      <c r="C54" s="54">
        <f t="shared" si="1"/>
        <v>35</v>
      </c>
      <c r="D54" s="55">
        <f t="shared" si="2"/>
        <v>2500</v>
      </c>
      <c r="E54" s="55">
        <f t="shared" si="3"/>
        <v>187500</v>
      </c>
      <c r="F54" s="56">
        <f>IF(C54="","",IF(AND(Frec_capitalizacion="Diaria",$D$9="Si"),H53*((1+$D$12)^(VLOOKUP(Frec_deposito,Cantidad_dias,2,0))-1),H53*$D$12))</f>
        <v>2955.31414</v>
      </c>
      <c r="G54" s="56">
        <f t="shared" si="4"/>
        <v>70224.63539</v>
      </c>
      <c r="H54" s="56">
        <f t="shared" si="5"/>
        <v>257724.6354</v>
      </c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ht="15.75" customHeight="1">
      <c r="A55" s="3"/>
      <c r="B55" s="9"/>
      <c r="C55" s="54">
        <f t="shared" si="1"/>
        <v>36</v>
      </c>
      <c r="D55" s="55">
        <f t="shared" si="2"/>
        <v>2500</v>
      </c>
      <c r="E55" s="55">
        <f t="shared" si="3"/>
        <v>190000</v>
      </c>
      <c r="F55" s="56">
        <f>IF(C55="","",IF(AND(Frec_capitalizacion="Diaria",$D$9="Si"),H54*((1+$D$12)^(VLOOKUP(Frec_deposito,Cantidad_dias,2,0))-1),H54*$D$12))</f>
        <v>3019.222692</v>
      </c>
      <c r="G55" s="56">
        <f t="shared" si="4"/>
        <v>73243.85808</v>
      </c>
      <c r="H55" s="56">
        <f t="shared" si="5"/>
        <v>263243.8581</v>
      </c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ht="15.75" customHeight="1">
      <c r="A56" s="3"/>
      <c r="B56" s="9"/>
      <c r="C56" s="54">
        <f t="shared" si="1"/>
        <v>37</v>
      </c>
      <c r="D56" s="55">
        <f t="shared" si="2"/>
        <v>2500</v>
      </c>
      <c r="E56" s="55">
        <f t="shared" si="3"/>
        <v>192500</v>
      </c>
      <c r="F56" s="56">
        <f>IF(C56="","",IF(AND(Frec_capitalizacion="Diaria",$D$9="Si"),H55*((1+$D$12)^(VLOOKUP(Frec_deposito,Cantidad_dias,2,0))-1),H55*$D$12))</f>
        <v>3083.879927</v>
      </c>
      <c r="G56" s="56">
        <f t="shared" si="4"/>
        <v>76327.73801</v>
      </c>
      <c r="H56" s="56">
        <f t="shared" si="5"/>
        <v>268827.738</v>
      </c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ht="15.75" customHeight="1">
      <c r="A57" s="3"/>
      <c r="B57" s="9"/>
      <c r="C57" s="54">
        <f t="shared" si="1"/>
        <v>38</v>
      </c>
      <c r="D57" s="55">
        <f t="shared" si="2"/>
        <v>2500</v>
      </c>
      <c r="E57" s="55">
        <f t="shared" si="3"/>
        <v>195000</v>
      </c>
      <c r="F57" s="56">
        <f>IF(C57="","",IF(AND(Frec_capitalizacion="Diaria",$D$9="Si"),H56*((1+$D$12)^(VLOOKUP(Frec_deposito,Cantidad_dias,2,0))-1),H56*$D$12))</f>
        <v>3149.294616</v>
      </c>
      <c r="G57" s="56">
        <f t="shared" si="4"/>
        <v>79477.03262</v>
      </c>
      <c r="H57" s="56">
        <f t="shared" si="5"/>
        <v>274477.0326</v>
      </c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ht="15.75" customHeight="1">
      <c r="A58" s="3"/>
      <c r="B58" s="9"/>
      <c r="C58" s="54">
        <f t="shared" si="1"/>
        <v>39</v>
      </c>
      <c r="D58" s="55">
        <f t="shared" si="2"/>
        <v>2500</v>
      </c>
      <c r="E58" s="55">
        <f t="shared" si="3"/>
        <v>197500</v>
      </c>
      <c r="F58" s="56">
        <f>IF(C58="","",IF(AND(Frec_capitalizacion="Diaria",$D$9="Si"),H57*((1+$D$12)^(VLOOKUP(Frec_deposito,Cantidad_dias,2,0))-1),H57*$D$12))</f>
        <v>3215.475634</v>
      </c>
      <c r="G58" s="56">
        <f t="shared" si="4"/>
        <v>82692.50826</v>
      </c>
      <c r="H58" s="56">
        <f t="shared" si="5"/>
        <v>280192.5083</v>
      </c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ht="15.75" customHeight="1">
      <c r="A59" s="3"/>
      <c r="B59" s="9"/>
      <c r="C59" s="54">
        <f t="shared" si="1"/>
        <v>40</v>
      </c>
      <c r="D59" s="55">
        <f t="shared" si="2"/>
        <v>2500</v>
      </c>
      <c r="E59" s="55">
        <f t="shared" si="3"/>
        <v>200000</v>
      </c>
      <c r="F59" s="56">
        <f>IF(C59="","",IF(AND(Frec_capitalizacion="Diaria",$D$9="Si"),H58*((1+$D$12)^(VLOOKUP(Frec_deposito,Cantidad_dias,2,0))-1),H58*$D$12))</f>
        <v>3282.431956</v>
      </c>
      <c r="G59" s="56">
        <f t="shared" si="4"/>
        <v>85974.94021</v>
      </c>
      <c r="H59" s="56">
        <f t="shared" si="5"/>
        <v>285974.9402</v>
      </c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ht="15.75" customHeight="1">
      <c r="A60" s="3"/>
      <c r="B60" s="9"/>
      <c r="C60" s="54">
        <f t="shared" si="1"/>
        <v>41</v>
      </c>
      <c r="D60" s="55">
        <f t="shared" si="2"/>
        <v>2500</v>
      </c>
      <c r="E60" s="55">
        <f t="shared" si="3"/>
        <v>202500</v>
      </c>
      <c r="F60" s="56">
        <f>IF(C60="","",IF(AND(Frec_capitalizacion="Diaria",$D$9="Si"),H59*((1+$D$12)^(VLOOKUP(Frec_deposito,Cantidad_dias,2,0))-1),H59*$D$12))</f>
        <v>3350.172666</v>
      </c>
      <c r="G60" s="56">
        <f t="shared" si="4"/>
        <v>89325.11288</v>
      </c>
      <c r="H60" s="56">
        <f t="shared" si="5"/>
        <v>291825.1129</v>
      </c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ht="15.75" customHeight="1">
      <c r="A61" s="3"/>
      <c r="B61" s="9"/>
      <c r="C61" s="54">
        <f t="shared" si="1"/>
        <v>42</v>
      </c>
      <c r="D61" s="55">
        <f t="shared" si="2"/>
        <v>2500</v>
      </c>
      <c r="E61" s="55">
        <f t="shared" si="3"/>
        <v>205000</v>
      </c>
      <c r="F61" s="56">
        <f>IF(C61="","",IF(AND(Frec_capitalizacion="Diaria",$D$9="Si"),H60*((1+$D$12)^(VLOOKUP(Frec_deposito,Cantidad_dias,2,0))-1),H60*$D$12))</f>
        <v>3418.706952</v>
      </c>
      <c r="G61" s="56">
        <f t="shared" si="4"/>
        <v>92743.81983</v>
      </c>
      <c r="H61" s="56">
        <f t="shared" si="5"/>
        <v>297743.8198</v>
      </c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ht="15.75" customHeight="1">
      <c r="A62" s="3"/>
      <c r="B62" s="9"/>
      <c r="C62" s="54">
        <f t="shared" si="1"/>
        <v>43</v>
      </c>
      <c r="D62" s="55">
        <f t="shared" si="2"/>
        <v>2500</v>
      </c>
      <c r="E62" s="55">
        <f t="shared" si="3"/>
        <v>207500</v>
      </c>
      <c r="F62" s="56">
        <f>IF(C62="","",IF(AND(Frec_capitalizacion="Diaria",$D$9="Si"),H61*((1+$D$12)^(VLOOKUP(Frec_deposito,Cantidad_dias,2,0))-1),H61*$D$12))</f>
        <v>3488.044113</v>
      </c>
      <c r="G62" s="56">
        <f t="shared" si="4"/>
        <v>96231.86394</v>
      </c>
      <c r="H62" s="56">
        <f t="shared" si="5"/>
        <v>303731.8639</v>
      </c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ht="15.75" customHeight="1">
      <c r="A63" s="3"/>
      <c r="B63" s="9"/>
      <c r="C63" s="54">
        <f t="shared" si="1"/>
        <v>44</v>
      </c>
      <c r="D63" s="55">
        <f t="shared" si="2"/>
        <v>2500</v>
      </c>
      <c r="E63" s="55">
        <f t="shared" si="3"/>
        <v>210000</v>
      </c>
      <c r="F63" s="56">
        <f>IF(C63="","",IF(AND(Frec_capitalizacion="Diaria",$D$9="Si"),H62*((1+$D$12)^(VLOOKUP(Frec_deposito,Cantidad_dias,2,0))-1),H62*$D$12))</f>
        <v>3558.193552</v>
      </c>
      <c r="G63" s="56">
        <f t="shared" si="4"/>
        <v>99790.05749</v>
      </c>
      <c r="H63" s="56">
        <f t="shared" si="5"/>
        <v>309790.0575</v>
      </c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ht="15.75" customHeight="1">
      <c r="A64" s="3"/>
      <c r="B64" s="9"/>
      <c r="C64" s="54">
        <f t="shared" si="1"/>
        <v>45</v>
      </c>
      <c r="D64" s="55">
        <f t="shared" si="2"/>
        <v>2500</v>
      </c>
      <c r="E64" s="55">
        <f t="shared" si="3"/>
        <v>212500</v>
      </c>
      <c r="F64" s="56">
        <f>IF(C64="","",IF(AND(Frec_capitalizacion="Diaria",$D$9="Si"),H63*((1+$D$12)^(VLOOKUP(Frec_deposito,Cantidad_dias,2,0))-1),H63*$D$12))</f>
        <v>3629.164786</v>
      </c>
      <c r="G64" s="56">
        <f t="shared" si="4"/>
        <v>103419.2223</v>
      </c>
      <c r="H64" s="56">
        <f t="shared" si="5"/>
        <v>315919.2223</v>
      </c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ht="15.75" customHeight="1">
      <c r="A65" s="3"/>
      <c r="B65" s="9"/>
      <c r="C65" s="54">
        <f t="shared" si="1"/>
        <v>46</v>
      </c>
      <c r="D65" s="55">
        <f t="shared" si="2"/>
        <v>2500</v>
      </c>
      <c r="E65" s="55">
        <f t="shared" si="3"/>
        <v>215000</v>
      </c>
      <c r="F65" s="56">
        <f>IF(C65="","",IF(AND(Frec_capitalizacion="Diaria",$D$9="Si"),H64*((1+$D$12)^(VLOOKUP(Frec_deposito,Cantidad_dias,2,0))-1),H64*$D$12))</f>
        <v>3700.967442</v>
      </c>
      <c r="G65" s="56">
        <f t="shared" si="4"/>
        <v>107120.1897</v>
      </c>
      <c r="H65" s="56">
        <f t="shared" si="5"/>
        <v>322120.1897</v>
      </c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ht="15.75" customHeight="1">
      <c r="A66" s="3"/>
      <c r="B66" s="9"/>
      <c r="C66" s="54">
        <f t="shared" si="1"/>
        <v>47</v>
      </c>
      <c r="D66" s="55">
        <f t="shared" si="2"/>
        <v>2500</v>
      </c>
      <c r="E66" s="55">
        <f t="shared" si="3"/>
        <v>217500</v>
      </c>
      <c r="F66" s="56">
        <f>IF(C66="","",IF(AND(Frec_capitalizacion="Diaria",$D$9="Si"),H65*((1+$D$12)^(VLOOKUP(Frec_deposito,Cantidad_dias,2,0))-1),H65*$D$12))</f>
        <v>3773.611261</v>
      </c>
      <c r="G66" s="56">
        <f t="shared" si="4"/>
        <v>110893.801</v>
      </c>
      <c r="H66" s="56">
        <f t="shared" si="5"/>
        <v>328393.801</v>
      </c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ht="15.75" customHeight="1">
      <c r="A67" s="3"/>
      <c r="B67" s="9"/>
      <c r="C67" s="54">
        <f t="shared" si="1"/>
        <v>48</v>
      </c>
      <c r="D67" s="55">
        <f t="shared" si="2"/>
        <v>2500</v>
      </c>
      <c r="E67" s="55">
        <f t="shared" si="3"/>
        <v>220000</v>
      </c>
      <c r="F67" s="56">
        <f>IF(C67="","",IF(AND(Frec_capitalizacion="Diaria",$D$9="Si"),H66*((1+$D$12)^(VLOOKUP(Frec_deposito,Cantidad_dias,2,0))-1),H66*$D$12))</f>
        <v>3847.106096</v>
      </c>
      <c r="G67" s="56">
        <f t="shared" si="4"/>
        <v>114740.9071</v>
      </c>
      <c r="H67" s="56">
        <f t="shared" si="5"/>
        <v>334740.9071</v>
      </c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ht="15.75" customHeight="1">
      <c r="A68" s="3"/>
      <c r="B68" s="9"/>
      <c r="C68" s="54">
        <f t="shared" si="1"/>
        <v>49</v>
      </c>
      <c r="D68" s="55">
        <f t="shared" si="2"/>
        <v>2500</v>
      </c>
      <c r="E68" s="55">
        <f t="shared" si="3"/>
        <v>222500</v>
      </c>
      <c r="F68" s="56">
        <f>IF(C68="","",IF(AND(Frec_capitalizacion="Diaria",$D$9="Si"),H67*((1+$D$12)^(VLOOKUP(Frec_deposito,Cantidad_dias,2,0))-1),H67*$D$12))</f>
        <v>3921.461916</v>
      </c>
      <c r="G68" s="56">
        <f t="shared" si="4"/>
        <v>118662.369</v>
      </c>
      <c r="H68" s="56">
        <f t="shared" si="5"/>
        <v>341162.369</v>
      </c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ht="15.75" customHeight="1">
      <c r="A69" s="3"/>
      <c r="B69" s="9"/>
      <c r="C69" s="54">
        <f t="shared" si="1"/>
        <v>50</v>
      </c>
      <c r="D69" s="55">
        <f t="shared" si="2"/>
        <v>2500</v>
      </c>
      <c r="E69" s="55">
        <f t="shared" si="3"/>
        <v>225000</v>
      </c>
      <c r="F69" s="56">
        <f>IF(C69="","",IF(AND(Frec_capitalizacion="Diaria",$D$9="Si"),H68*((1+$D$12)^(VLOOKUP(Frec_deposito,Cantidad_dias,2,0))-1),H68*$D$12))</f>
        <v>3996.688809</v>
      </c>
      <c r="G69" s="56">
        <f t="shared" si="4"/>
        <v>122659.0578</v>
      </c>
      <c r="H69" s="56">
        <f t="shared" si="5"/>
        <v>347659.0578</v>
      </c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ht="15.75" customHeight="1">
      <c r="A70" s="3"/>
      <c r="B70" s="9"/>
      <c r="C70" s="54">
        <f t="shared" si="1"/>
        <v>51</v>
      </c>
      <c r="D70" s="55">
        <f t="shared" si="2"/>
        <v>2500</v>
      </c>
      <c r="E70" s="55">
        <f t="shared" si="3"/>
        <v>227500</v>
      </c>
      <c r="F70" s="56">
        <f>IF(C70="","",IF(AND(Frec_capitalizacion="Diaria",$D$9="Si"),H69*((1+$D$12)^(VLOOKUP(Frec_deposito,Cantidad_dias,2,0))-1),H69*$D$12))</f>
        <v>4072.796979</v>
      </c>
      <c r="G70" s="56">
        <f t="shared" si="4"/>
        <v>126731.8548</v>
      </c>
      <c r="H70" s="56">
        <f t="shared" si="5"/>
        <v>354231.8548</v>
      </c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ht="15.75" customHeight="1">
      <c r="A71" s="3"/>
      <c r="B71" s="9"/>
      <c r="C71" s="54">
        <f t="shared" si="1"/>
        <v>52</v>
      </c>
      <c r="D71" s="55">
        <f t="shared" si="2"/>
        <v>2500</v>
      </c>
      <c r="E71" s="55">
        <f t="shared" si="3"/>
        <v>230000</v>
      </c>
      <c r="F71" s="56">
        <f>IF(C71="","",IF(AND(Frec_capitalizacion="Diaria",$D$9="Si"),H70*((1+$D$12)^(VLOOKUP(Frec_deposito,Cantidad_dias,2,0))-1),H70*$D$12))</f>
        <v>4149.796749</v>
      </c>
      <c r="G71" s="56">
        <f t="shared" si="4"/>
        <v>130881.6515</v>
      </c>
      <c r="H71" s="56">
        <f t="shared" si="5"/>
        <v>360881.6515</v>
      </c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ht="15.75" customHeight="1">
      <c r="A72" s="3"/>
      <c r="B72" s="9"/>
      <c r="C72" s="54">
        <f t="shared" si="1"/>
        <v>53</v>
      </c>
      <c r="D72" s="55">
        <f t="shared" si="2"/>
        <v>2500</v>
      </c>
      <c r="E72" s="55">
        <f t="shared" si="3"/>
        <v>232500</v>
      </c>
      <c r="F72" s="56">
        <f>IF(C72="","",IF(AND(Frec_capitalizacion="Diaria",$D$9="Si"),H71*((1+$D$12)^(VLOOKUP(Frec_deposito,Cantidad_dias,2,0))-1),H71*$D$12))</f>
        <v>4227.698566</v>
      </c>
      <c r="G72" s="56">
        <f t="shared" si="4"/>
        <v>135109.3501</v>
      </c>
      <c r="H72" s="56">
        <f t="shared" si="5"/>
        <v>367609.3501</v>
      </c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ht="15.75" customHeight="1">
      <c r="A73" s="3"/>
      <c r="B73" s="9"/>
      <c r="C73" s="54">
        <f t="shared" si="1"/>
        <v>54</v>
      </c>
      <c r="D73" s="55">
        <f t="shared" si="2"/>
        <v>2500</v>
      </c>
      <c r="E73" s="55">
        <f t="shared" si="3"/>
        <v>235000</v>
      </c>
      <c r="F73" s="56">
        <f>IF(C73="","",IF(AND(Frec_capitalizacion="Diaria",$D$9="Si"),H72*((1+$D$12)^(VLOOKUP(Frec_deposito,Cantidad_dias,2,0))-1),H72*$D$12))</f>
        <v>4306.512995</v>
      </c>
      <c r="G73" s="56">
        <f t="shared" si="4"/>
        <v>139415.8631</v>
      </c>
      <c r="H73" s="56">
        <f t="shared" si="5"/>
        <v>374415.8631</v>
      </c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ht="15.75" customHeight="1">
      <c r="A74" s="3"/>
      <c r="B74" s="9"/>
      <c r="C74" s="54">
        <f t="shared" si="1"/>
        <v>55</v>
      </c>
      <c r="D74" s="55">
        <f t="shared" si="2"/>
        <v>2500</v>
      </c>
      <c r="E74" s="55">
        <f t="shared" si="3"/>
        <v>237500</v>
      </c>
      <c r="F74" s="56">
        <f>IF(C74="","",IF(AND(Frec_capitalizacion="Diaria",$D$9="Si"),H73*((1+$D$12)^(VLOOKUP(Frec_deposito,Cantidad_dias,2,0))-1),H73*$D$12))</f>
        <v>4386.25073</v>
      </c>
      <c r="G74" s="56">
        <f t="shared" si="4"/>
        <v>143802.1138</v>
      </c>
      <c r="H74" s="56">
        <f t="shared" si="5"/>
        <v>381302.1138</v>
      </c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ht="15.75" customHeight="1">
      <c r="A75" s="3"/>
      <c r="B75" s="9"/>
      <c r="C75" s="54">
        <f t="shared" si="1"/>
        <v>56</v>
      </c>
      <c r="D75" s="55">
        <f t="shared" si="2"/>
        <v>2500</v>
      </c>
      <c r="E75" s="55">
        <f t="shared" si="3"/>
        <v>240000</v>
      </c>
      <c r="F75" s="56">
        <f>IF(C75="","",IF(AND(Frec_capitalizacion="Diaria",$D$9="Si"),H74*((1+$D$12)^(VLOOKUP(Frec_deposito,Cantidad_dias,2,0))-1),H74*$D$12))</f>
        <v>4466.922585</v>
      </c>
      <c r="G75" s="56">
        <f t="shared" si="4"/>
        <v>148269.0364</v>
      </c>
      <c r="H75" s="56">
        <f t="shared" si="5"/>
        <v>388269.0364</v>
      </c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ht="15.75" customHeight="1">
      <c r="A76" s="3"/>
      <c r="B76" s="9"/>
      <c r="C76" s="54">
        <f t="shared" si="1"/>
        <v>57</v>
      </c>
      <c r="D76" s="55">
        <f t="shared" si="2"/>
        <v>2500</v>
      </c>
      <c r="E76" s="55">
        <f t="shared" si="3"/>
        <v>242500</v>
      </c>
      <c r="F76" s="56">
        <f>IF(C76="","",IF(AND(Frec_capitalizacion="Diaria",$D$9="Si"),H75*((1+$D$12)^(VLOOKUP(Frec_deposito,Cantidad_dias,2,0))-1),H75*$D$12))</f>
        <v>4548.539504</v>
      </c>
      <c r="G76" s="56">
        <f t="shared" si="4"/>
        <v>152817.5759</v>
      </c>
      <c r="H76" s="56">
        <f t="shared" si="5"/>
        <v>395317.5759</v>
      </c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ht="15.75" customHeight="1">
      <c r="A77" s="3"/>
      <c r="B77" s="9"/>
      <c r="C77" s="54">
        <f t="shared" si="1"/>
        <v>58</v>
      </c>
      <c r="D77" s="55">
        <f t="shared" si="2"/>
        <v>2500</v>
      </c>
      <c r="E77" s="55">
        <f t="shared" si="3"/>
        <v>245000</v>
      </c>
      <c r="F77" s="56">
        <f>IF(C77="","",IF(AND(Frec_capitalizacion="Diaria",$D$9="Si"),H76*((1+$D$12)^(VLOOKUP(Frec_deposito,Cantidad_dias,2,0))-1),H76*$D$12))</f>
        <v>4631.112559</v>
      </c>
      <c r="G77" s="56">
        <f t="shared" si="4"/>
        <v>157448.6885</v>
      </c>
      <c r="H77" s="56">
        <f t="shared" si="5"/>
        <v>402448.6885</v>
      </c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ht="15.75" customHeight="1">
      <c r="A78" s="3"/>
      <c r="B78" s="9"/>
      <c r="C78" s="54">
        <f t="shared" si="1"/>
        <v>59</v>
      </c>
      <c r="D78" s="55">
        <f t="shared" si="2"/>
        <v>2500</v>
      </c>
      <c r="E78" s="55">
        <f t="shared" si="3"/>
        <v>247500</v>
      </c>
      <c r="F78" s="56">
        <f>IF(C78="","",IF(AND(Frec_capitalizacion="Diaria",$D$9="Si"),H77*((1+$D$12)^(VLOOKUP(Frec_deposito,Cantidad_dias,2,0))-1),H77*$D$12))</f>
        <v>4714.65295</v>
      </c>
      <c r="G78" s="56">
        <f t="shared" si="4"/>
        <v>162163.3414</v>
      </c>
      <c r="H78" s="56">
        <f t="shared" si="5"/>
        <v>409663.3414</v>
      </c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ht="15.75" customHeight="1">
      <c r="A79" s="3"/>
      <c r="B79" s="9"/>
      <c r="C79" s="54">
        <f t="shared" si="1"/>
        <v>60</v>
      </c>
      <c r="D79" s="55">
        <f t="shared" si="2"/>
        <v>2500</v>
      </c>
      <c r="E79" s="55">
        <f t="shared" si="3"/>
        <v>250000</v>
      </c>
      <c r="F79" s="56">
        <f>IF(C79="","",IF(AND(Frec_capitalizacion="Diaria",$D$9="Si"),H78*((1+$D$12)^(VLOOKUP(Frec_deposito,Cantidad_dias,2,0))-1),H78*$D$12))</f>
        <v>4799.17201</v>
      </c>
      <c r="G79" s="56">
        <f t="shared" si="4"/>
        <v>166962.5134</v>
      </c>
      <c r="H79" s="56">
        <f t="shared" si="5"/>
        <v>416962.5134</v>
      </c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ht="15.75" customHeight="1">
      <c r="A80" s="3"/>
      <c r="B80" s="9"/>
      <c r="C80" s="54">
        <f t="shared" si="1"/>
        <v>61</v>
      </c>
      <c r="D80" s="55">
        <f t="shared" si="2"/>
        <v>2500</v>
      </c>
      <c r="E80" s="55">
        <f t="shared" si="3"/>
        <v>252500</v>
      </c>
      <c r="F80" s="56">
        <f>IF(C80="","",IF(AND(Frec_capitalizacion="Diaria",$D$9="Si"),H79*((1+$D$12)^(VLOOKUP(Frec_deposito,Cantidad_dias,2,0))-1),H79*$D$12))</f>
        <v>4884.681204</v>
      </c>
      <c r="G80" s="56">
        <f t="shared" si="4"/>
        <v>171847.1946</v>
      </c>
      <c r="H80" s="56">
        <f t="shared" si="5"/>
        <v>424347.1946</v>
      </c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ht="15.75" customHeight="1">
      <c r="A81" s="3"/>
      <c r="B81" s="9"/>
      <c r="C81" s="54">
        <f t="shared" si="1"/>
        <v>62</v>
      </c>
      <c r="D81" s="55">
        <f t="shared" si="2"/>
        <v>2500</v>
      </c>
      <c r="E81" s="55">
        <f t="shared" si="3"/>
        <v>255000</v>
      </c>
      <c r="F81" s="56">
        <f>IF(C81="","",IF(AND(Frec_capitalizacion="Diaria",$D$9="Si"),H80*((1+$D$12)^(VLOOKUP(Frec_deposito,Cantidad_dias,2,0))-1),H80*$D$12))</f>
        <v>4971.19213</v>
      </c>
      <c r="G81" s="56">
        <f t="shared" si="4"/>
        <v>176818.3868</v>
      </c>
      <c r="H81" s="56">
        <f t="shared" si="5"/>
        <v>431818.3868</v>
      </c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ht="15.75" customHeight="1">
      <c r="A82" s="3"/>
      <c r="B82" s="9"/>
      <c r="C82" s="54">
        <f t="shared" si="1"/>
        <v>63</v>
      </c>
      <c r="D82" s="55">
        <f t="shared" si="2"/>
        <v>2500</v>
      </c>
      <c r="E82" s="55">
        <f t="shared" si="3"/>
        <v>257500</v>
      </c>
      <c r="F82" s="56">
        <f>IF(C82="","",IF(AND(Frec_capitalizacion="Diaria",$D$9="Si"),H81*((1+$D$12)^(VLOOKUP(Frec_deposito,Cantidad_dias,2,0))-1),H81*$D$12))</f>
        <v>5058.716525</v>
      </c>
      <c r="G82" s="56">
        <f t="shared" si="4"/>
        <v>181877.1033</v>
      </c>
      <c r="H82" s="56">
        <f t="shared" si="5"/>
        <v>439377.1033</v>
      </c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ht="15.75" customHeight="1">
      <c r="A83" s="3"/>
      <c r="B83" s="9"/>
      <c r="C83" s="54">
        <f t="shared" si="1"/>
        <v>64</v>
      </c>
      <c r="D83" s="55">
        <f t="shared" si="2"/>
        <v>2500</v>
      </c>
      <c r="E83" s="55">
        <f t="shared" si="3"/>
        <v>260000</v>
      </c>
      <c r="F83" s="56">
        <f>IF(C83="","",IF(AND(Frec_capitalizacion="Diaria",$D$9="Si"),H82*((1+$D$12)^(VLOOKUP(Frec_deposito,Cantidad_dias,2,0))-1),H82*$D$12))</f>
        <v>5147.266262</v>
      </c>
      <c r="G83" s="56">
        <f t="shared" si="4"/>
        <v>187024.3696</v>
      </c>
      <c r="H83" s="56">
        <f t="shared" si="5"/>
        <v>447024.3696</v>
      </c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ht="15.75" customHeight="1">
      <c r="A84" s="3"/>
      <c r="B84" s="9"/>
      <c r="C84" s="54">
        <f t="shared" si="1"/>
        <v>65</v>
      </c>
      <c r="D84" s="55">
        <f t="shared" si="2"/>
        <v>2500</v>
      </c>
      <c r="E84" s="55">
        <f t="shared" si="3"/>
        <v>262500</v>
      </c>
      <c r="F84" s="56">
        <f>IF(C84="","",IF(AND(Frec_capitalizacion="Diaria",$D$9="Si"),H83*((1+$D$12)^(VLOOKUP(Frec_deposito,Cantidad_dias,2,0))-1),H83*$D$12))</f>
        <v>5236.85335</v>
      </c>
      <c r="G84" s="56">
        <f t="shared" si="4"/>
        <v>192261.2229</v>
      </c>
      <c r="H84" s="56">
        <f t="shared" si="5"/>
        <v>454761.2229</v>
      </c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ht="15.75" customHeight="1">
      <c r="A85" s="3"/>
      <c r="B85" s="9"/>
      <c r="C85" s="54">
        <f t="shared" si="1"/>
        <v>66</v>
      </c>
      <c r="D85" s="55">
        <f t="shared" si="2"/>
        <v>2500</v>
      </c>
      <c r="E85" s="55">
        <f t="shared" si="3"/>
        <v>265000</v>
      </c>
      <c r="F85" s="56">
        <f>IF(C85="","",IF(AND(Frec_capitalizacion="Diaria",$D$9="Si"),H84*((1+$D$12)^(VLOOKUP(Frec_deposito,Cantidad_dias,2,0))-1),H84*$D$12))</f>
        <v>5327.489945</v>
      </c>
      <c r="G85" s="56">
        <f t="shared" si="4"/>
        <v>197588.7128</v>
      </c>
      <c r="H85" s="56">
        <f t="shared" si="5"/>
        <v>462588.7128</v>
      </c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ht="15.75" customHeight="1">
      <c r="A86" s="3"/>
      <c r="B86" s="9"/>
      <c r="C86" s="54">
        <f t="shared" si="1"/>
        <v>67</v>
      </c>
      <c r="D86" s="55">
        <f t="shared" si="2"/>
        <v>2500</v>
      </c>
      <c r="E86" s="55">
        <f t="shared" si="3"/>
        <v>267500</v>
      </c>
      <c r="F86" s="56">
        <f>IF(C86="","",IF(AND(Frec_capitalizacion="Diaria",$D$9="Si"),H85*((1+$D$12)^(VLOOKUP(Frec_deposito,Cantidad_dias,2,0))-1),H85*$D$12))</f>
        <v>5419.188339</v>
      </c>
      <c r="G86" s="56">
        <f t="shared" si="4"/>
        <v>203007.9012</v>
      </c>
      <c r="H86" s="56">
        <f t="shared" si="5"/>
        <v>470507.9012</v>
      </c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ht="15.75" customHeight="1">
      <c r="A87" s="3"/>
      <c r="B87" s="9"/>
      <c r="C87" s="54">
        <f t="shared" si="1"/>
        <v>68</v>
      </c>
      <c r="D87" s="55">
        <f t="shared" si="2"/>
        <v>2500</v>
      </c>
      <c r="E87" s="55">
        <f t="shared" si="3"/>
        <v>270000</v>
      </c>
      <c r="F87" s="56">
        <f>IF(C87="","",IF(AND(Frec_capitalizacion="Diaria",$D$9="Si"),H86*((1+$D$12)^(VLOOKUP(Frec_deposito,Cantidad_dias,2,0))-1),H86*$D$12))</f>
        <v>5511.960973</v>
      </c>
      <c r="G87" s="56">
        <f t="shared" si="4"/>
        <v>208519.8622</v>
      </c>
      <c r="H87" s="56">
        <f t="shared" si="5"/>
        <v>478519.8622</v>
      </c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ht="15.75" customHeight="1">
      <c r="A88" s="3"/>
      <c r="B88" s="9"/>
      <c r="C88" s="54">
        <f t="shared" si="1"/>
        <v>69</v>
      </c>
      <c r="D88" s="55">
        <f t="shared" si="2"/>
        <v>2500</v>
      </c>
      <c r="E88" s="55">
        <f t="shared" si="3"/>
        <v>272500</v>
      </c>
      <c r="F88" s="56">
        <f>IF(C88="","",IF(AND(Frec_capitalizacion="Diaria",$D$9="Si"),H87*((1+$D$12)^(VLOOKUP(Frec_deposito,Cantidad_dias,2,0))-1),H87*$D$12))</f>
        <v>5605.82043</v>
      </c>
      <c r="G88" s="56">
        <f t="shared" si="4"/>
        <v>214125.6826</v>
      </c>
      <c r="H88" s="56">
        <f t="shared" si="5"/>
        <v>486625.6826</v>
      </c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ht="15.75" customHeight="1">
      <c r="A89" s="3"/>
      <c r="B89" s="9"/>
      <c r="C89" s="54">
        <f t="shared" si="1"/>
        <v>70</v>
      </c>
      <c r="D89" s="55">
        <f t="shared" si="2"/>
        <v>2500</v>
      </c>
      <c r="E89" s="55">
        <f t="shared" si="3"/>
        <v>275000</v>
      </c>
      <c r="F89" s="56">
        <f>IF(C89="","",IF(AND(Frec_capitalizacion="Diaria",$D$9="Si"),H88*((1+$D$12)^(VLOOKUP(Frec_deposito,Cantidad_dias,2,0))-1),H88*$D$12))</f>
        <v>5700.779443</v>
      </c>
      <c r="G89" s="56">
        <f t="shared" si="4"/>
        <v>219826.462</v>
      </c>
      <c r="H89" s="56">
        <f t="shared" si="5"/>
        <v>494826.462</v>
      </c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ht="15.75" customHeight="1">
      <c r="A90" s="3"/>
      <c r="B90" s="9"/>
      <c r="C90" s="54">
        <f t="shared" si="1"/>
        <v>71</v>
      </c>
      <c r="D90" s="55">
        <f t="shared" si="2"/>
        <v>2500</v>
      </c>
      <c r="E90" s="55">
        <f t="shared" si="3"/>
        <v>277500</v>
      </c>
      <c r="F90" s="56">
        <f>IF(C90="","",IF(AND(Frec_capitalizacion="Diaria",$D$9="Si"),H89*((1+$D$12)^(VLOOKUP(Frec_deposito,Cantidad_dias,2,0))-1),H89*$D$12))</f>
        <v>5796.850892</v>
      </c>
      <c r="G90" s="56">
        <f t="shared" si="4"/>
        <v>225623.3129</v>
      </c>
      <c r="H90" s="56">
        <f t="shared" si="5"/>
        <v>503123.3129</v>
      </c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ht="15.75" customHeight="1">
      <c r="A91" s="3"/>
      <c r="B91" s="9"/>
      <c r="C91" s="54">
        <f t="shared" si="1"/>
        <v>72</v>
      </c>
      <c r="D91" s="55">
        <f t="shared" si="2"/>
        <v>2500</v>
      </c>
      <c r="E91" s="55">
        <f t="shared" si="3"/>
        <v>280000</v>
      </c>
      <c r="F91" s="56">
        <f>IF(C91="","",IF(AND(Frec_capitalizacion="Diaria",$D$9="Si"),H90*((1+$D$12)^(VLOOKUP(Frec_deposito,Cantidad_dias,2,0))-1),H90*$D$12))</f>
        <v>5894.047811</v>
      </c>
      <c r="G91" s="56">
        <f t="shared" si="4"/>
        <v>231517.3607</v>
      </c>
      <c r="H91" s="56">
        <f t="shared" si="5"/>
        <v>511517.3607</v>
      </c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ht="15.75" customHeight="1">
      <c r="A92" s="3"/>
      <c r="B92" s="9"/>
      <c r="C92" s="54">
        <f t="shared" si="1"/>
        <v>73</v>
      </c>
      <c r="D92" s="55">
        <f t="shared" si="2"/>
        <v>2500</v>
      </c>
      <c r="E92" s="55">
        <f t="shared" si="3"/>
        <v>282500</v>
      </c>
      <c r="F92" s="56">
        <f>IF(C92="","",IF(AND(Frec_capitalizacion="Diaria",$D$9="Si"),H91*((1+$D$12)^(VLOOKUP(Frec_deposito,Cantidad_dias,2,0))-1),H91*$D$12))</f>
        <v>5992.383384</v>
      </c>
      <c r="G92" s="56">
        <f t="shared" si="4"/>
        <v>237509.7441</v>
      </c>
      <c r="H92" s="56">
        <f t="shared" si="5"/>
        <v>520009.7441</v>
      </c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ht="15.75" customHeight="1">
      <c r="A93" s="3"/>
      <c r="B93" s="9"/>
      <c r="C93" s="54">
        <f t="shared" si="1"/>
        <v>74</v>
      </c>
      <c r="D93" s="55">
        <f t="shared" si="2"/>
        <v>2500</v>
      </c>
      <c r="E93" s="55">
        <f t="shared" si="3"/>
        <v>285000</v>
      </c>
      <c r="F93" s="56">
        <f>IF(C93="","",IF(AND(Frec_capitalizacion="Diaria",$D$9="Si"),H92*((1+$D$12)^(VLOOKUP(Frec_deposito,Cantidad_dias,2,0))-1),H92*$D$12))</f>
        <v>6091.87095</v>
      </c>
      <c r="G93" s="56">
        <f t="shared" si="4"/>
        <v>243601.6151</v>
      </c>
      <c r="H93" s="56">
        <f t="shared" si="5"/>
        <v>528601.6151</v>
      </c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ht="15.75" customHeight="1">
      <c r="A94" s="3"/>
      <c r="B94" s="9"/>
      <c r="C94" s="54">
        <f t="shared" si="1"/>
        <v>75</v>
      </c>
      <c r="D94" s="55">
        <f t="shared" si="2"/>
        <v>2500</v>
      </c>
      <c r="E94" s="55">
        <f t="shared" si="3"/>
        <v>287500</v>
      </c>
      <c r="F94" s="56">
        <f>IF(C94="","",IF(AND(Frec_capitalizacion="Diaria",$D$9="Si"),H93*((1+$D$12)^(VLOOKUP(Frec_deposito,Cantidad_dias,2,0))-1),H93*$D$12))</f>
        <v>6192.524004</v>
      </c>
      <c r="G94" s="56">
        <f t="shared" si="4"/>
        <v>249794.1391</v>
      </c>
      <c r="H94" s="56">
        <f t="shared" si="5"/>
        <v>537294.1391</v>
      </c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ht="15.75" customHeight="1">
      <c r="A95" s="3"/>
      <c r="B95" s="9"/>
      <c r="C95" s="54">
        <f t="shared" si="1"/>
        <v>76</v>
      </c>
      <c r="D95" s="55">
        <f t="shared" si="2"/>
        <v>2500</v>
      </c>
      <c r="E95" s="55">
        <f t="shared" si="3"/>
        <v>290000</v>
      </c>
      <c r="F95" s="56">
        <f>IF(C95="","",IF(AND(Frec_capitalizacion="Diaria",$D$9="Si"),H94*((1+$D$12)^(VLOOKUP(Frec_deposito,Cantidad_dias,2,0))-1),H94*$D$12))</f>
        <v>6294.356201</v>
      </c>
      <c r="G95" s="56">
        <f t="shared" si="4"/>
        <v>256088.4953</v>
      </c>
      <c r="H95" s="56">
        <f t="shared" si="5"/>
        <v>546088.4953</v>
      </c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ht="15.75" customHeight="1">
      <c r="A96" s="3"/>
      <c r="B96" s="9"/>
      <c r="C96" s="54">
        <f t="shared" si="1"/>
        <v>77</v>
      </c>
      <c r="D96" s="55">
        <f t="shared" si="2"/>
        <v>2500</v>
      </c>
      <c r="E96" s="55">
        <f t="shared" si="3"/>
        <v>292500</v>
      </c>
      <c r="F96" s="56">
        <f>IF(C96="","",IF(AND(Frec_capitalizacion="Diaria",$D$9="Si"),H95*((1+$D$12)^(VLOOKUP(Frec_deposito,Cantidad_dias,2,0))-1),H95*$D$12))</f>
        <v>6397.381353</v>
      </c>
      <c r="G96" s="56">
        <f t="shared" si="4"/>
        <v>262485.8766</v>
      </c>
      <c r="H96" s="56">
        <f t="shared" si="5"/>
        <v>554985.8766</v>
      </c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ht="15.75" customHeight="1">
      <c r="A97" s="3"/>
      <c r="B97" s="9"/>
      <c r="C97" s="54">
        <f t="shared" si="1"/>
        <v>78</v>
      </c>
      <c r="D97" s="55">
        <f t="shared" si="2"/>
        <v>2500</v>
      </c>
      <c r="E97" s="55">
        <f t="shared" si="3"/>
        <v>295000</v>
      </c>
      <c r="F97" s="56">
        <f>IF(C97="","",IF(AND(Frec_capitalizacion="Diaria",$D$9="Si"),H96*((1+$D$12)^(VLOOKUP(Frec_deposito,Cantidad_dias,2,0))-1),H96*$D$12))</f>
        <v>6501.613436</v>
      </c>
      <c r="G97" s="56">
        <f t="shared" si="4"/>
        <v>268987.4901</v>
      </c>
      <c r="H97" s="56">
        <f t="shared" si="5"/>
        <v>563987.4901</v>
      </c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ht="15.75" customHeight="1">
      <c r="A98" s="3"/>
      <c r="B98" s="9"/>
      <c r="C98" s="54">
        <f t="shared" si="1"/>
        <v>79</v>
      </c>
      <c r="D98" s="55">
        <f t="shared" si="2"/>
        <v>2500</v>
      </c>
      <c r="E98" s="55">
        <f t="shared" si="3"/>
        <v>297500</v>
      </c>
      <c r="F98" s="56">
        <f>IF(C98="","",IF(AND(Frec_capitalizacion="Diaria",$D$9="Si"),H97*((1+$D$12)^(VLOOKUP(Frec_deposito,Cantidad_dias,2,0))-1),H97*$D$12))</f>
        <v>6607.06659</v>
      </c>
      <c r="G98" s="56">
        <f t="shared" si="4"/>
        <v>275594.5567</v>
      </c>
      <c r="H98" s="56">
        <f t="shared" si="5"/>
        <v>573094.5567</v>
      </c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ht="15.75" customHeight="1">
      <c r="A99" s="3"/>
      <c r="B99" s="9"/>
      <c r="C99" s="54">
        <f t="shared" si="1"/>
        <v>80</v>
      </c>
      <c r="D99" s="55">
        <f t="shared" si="2"/>
        <v>2500</v>
      </c>
      <c r="E99" s="55">
        <f t="shared" si="3"/>
        <v>300000</v>
      </c>
      <c r="F99" s="56">
        <f>IF(C99="","",IF(AND(Frec_capitalizacion="Diaria",$D$9="Si"),H98*((1+$D$12)^(VLOOKUP(Frec_deposito,Cantidad_dias,2,0))-1),H98*$D$12))</f>
        <v>6713.755118</v>
      </c>
      <c r="G99" s="56">
        <f t="shared" si="4"/>
        <v>282308.3118</v>
      </c>
      <c r="H99" s="56">
        <f t="shared" si="5"/>
        <v>582308.3118</v>
      </c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ht="15.75" customHeight="1">
      <c r="A100" s="3"/>
      <c r="B100" s="9"/>
      <c r="C100" s="54">
        <f t="shared" si="1"/>
        <v>81</v>
      </c>
      <c r="D100" s="55">
        <f t="shared" si="2"/>
        <v>2500</v>
      </c>
      <c r="E100" s="55">
        <f t="shared" si="3"/>
        <v>302500</v>
      </c>
      <c r="F100" s="56">
        <f>IF(C100="","",IF(AND(Frec_capitalizacion="Diaria",$D$9="Si"),H99*((1+$D$12)^(VLOOKUP(Frec_deposito,Cantidad_dias,2,0))-1),H99*$D$12))</f>
        <v>6821.693494</v>
      </c>
      <c r="G100" s="56">
        <f t="shared" si="4"/>
        <v>289130.0053</v>
      </c>
      <c r="H100" s="56">
        <f t="shared" si="5"/>
        <v>591630.0053</v>
      </c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ht="15.75" customHeight="1">
      <c r="A101" s="3"/>
      <c r="B101" s="9"/>
      <c r="C101" s="54">
        <f t="shared" si="1"/>
        <v>82</v>
      </c>
      <c r="D101" s="55">
        <f t="shared" si="2"/>
        <v>2500</v>
      </c>
      <c r="E101" s="55">
        <f t="shared" si="3"/>
        <v>305000</v>
      </c>
      <c r="F101" s="56">
        <f>IF(C101="","",IF(AND(Frec_capitalizacion="Diaria",$D$9="Si"),H100*((1+$D$12)^(VLOOKUP(Frec_deposito,Cantidad_dias,2,0))-1),H100*$D$12))</f>
        <v>6930.896359</v>
      </c>
      <c r="G101" s="56">
        <f t="shared" si="4"/>
        <v>296060.9016</v>
      </c>
      <c r="H101" s="56">
        <f t="shared" si="5"/>
        <v>601060.9016</v>
      </c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ht="15.75" customHeight="1">
      <c r="A102" s="3"/>
      <c r="B102" s="9"/>
      <c r="C102" s="54">
        <f t="shared" si="1"/>
        <v>83</v>
      </c>
      <c r="D102" s="55">
        <f t="shared" si="2"/>
        <v>2500</v>
      </c>
      <c r="E102" s="55">
        <f t="shared" si="3"/>
        <v>307500</v>
      </c>
      <c r="F102" s="56">
        <f>IF(C102="","",IF(AND(Frec_capitalizacion="Diaria",$D$9="Si"),H101*((1+$D$12)^(VLOOKUP(Frec_deposito,Cantidad_dias,2,0))-1),H101*$D$12))</f>
        <v>7041.378526</v>
      </c>
      <c r="G102" s="56">
        <f t="shared" si="4"/>
        <v>303102.2801</v>
      </c>
      <c r="H102" s="56">
        <f t="shared" si="5"/>
        <v>610602.2801</v>
      </c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ht="15.75" customHeight="1">
      <c r="A103" s="3"/>
      <c r="B103" s="9"/>
      <c r="C103" s="54">
        <f t="shared" si="1"/>
        <v>84</v>
      </c>
      <c r="D103" s="55">
        <f t="shared" si="2"/>
        <v>2500</v>
      </c>
      <c r="E103" s="55">
        <f t="shared" si="3"/>
        <v>310000</v>
      </c>
      <c r="F103" s="56">
        <f>IF(C103="","",IF(AND(Frec_capitalizacion="Diaria",$D$9="Si"),H102*((1+$D$12)^(VLOOKUP(Frec_deposito,Cantidad_dias,2,0))-1),H102*$D$12))</f>
        <v>7153.154983</v>
      </c>
      <c r="G103" s="56">
        <f t="shared" si="4"/>
        <v>310255.4351</v>
      </c>
      <c r="H103" s="56">
        <f t="shared" si="5"/>
        <v>620255.4351</v>
      </c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ht="15.75" customHeight="1">
      <c r="A104" s="3"/>
      <c r="B104" s="9"/>
      <c r="C104" s="54">
        <f t="shared" si="1"/>
        <v>85</v>
      </c>
      <c r="D104" s="55">
        <f t="shared" si="2"/>
        <v>2500</v>
      </c>
      <c r="E104" s="55">
        <f t="shared" si="3"/>
        <v>312500</v>
      </c>
      <c r="F104" s="56">
        <f>IF(C104="","",IF(AND(Frec_capitalizacion="Diaria",$D$9="Si"),H103*((1+$D$12)^(VLOOKUP(Frec_deposito,Cantidad_dias,2,0))-1),H103*$D$12))</f>
        <v>7266.240892</v>
      </c>
      <c r="G104" s="56">
        <f t="shared" si="4"/>
        <v>317521.676</v>
      </c>
      <c r="H104" s="56">
        <f t="shared" si="5"/>
        <v>630021.676</v>
      </c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ht="15.75" customHeight="1">
      <c r="A105" s="3"/>
      <c r="B105" s="9"/>
      <c r="C105" s="54">
        <f t="shared" si="1"/>
        <v>86</v>
      </c>
      <c r="D105" s="55">
        <f t="shared" si="2"/>
        <v>2500</v>
      </c>
      <c r="E105" s="55">
        <f t="shared" si="3"/>
        <v>315000</v>
      </c>
      <c r="F105" s="56">
        <f>IF(C105="","",IF(AND(Frec_capitalizacion="Diaria",$D$9="Si"),H104*((1+$D$12)^(VLOOKUP(Frec_deposito,Cantidad_dias,2,0))-1),H104*$D$12))</f>
        <v>7380.651592</v>
      </c>
      <c r="G105" s="56">
        <f t="shared" si="4"/>
        <v>324902.3276</v>
      </c>
      <c r="H105" s="56">
        <f t="shared" si="5"/>
        <v>639902.3276</v>
      </c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ht="15.75" customHeight="1">
      <c r="A106" s="3"/>
      <c r="B106" s="9"/>
      <c r="C106" s="54">
        <f t="shared" si="1"/>
        <v>87</v>
      </c>
      <c r="D106" s="55">
        <f t="shared" si="2"/>
        <v>2500</v>
      </c>
      <c r="E106" s="55">
        <f t="shared" si="3"/>
        <v>317500</v>
      </c>
      <c r="F106" s="56">
        <f>IF(C106="","",IF(AND(Frec_capitalizacion="Diaria",$D$9="Si"),H105*((1+$D$12)^(VLOOKUP(Frec_deposito,Cantidad_dias,2,0))-1),H105*$D$12))</f>
        <v>7496.402605</v>
      </c>
      <c r="G106" s="56">
        <f t="shared" si="4"/>
        <v>332398.7302</v>
      </c>
      <c r="H106" s="56">
        <f t="shared" si="5"/>
        <v>649898.7302</v>
      </c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ht="15.75" customHeight="1">
      <c r="A107" s="3"/>
      <c r="B107" s="9"/>
      <c r="C107" s="54">
        <f t="shared" si="1"/>
        <v>88</v>
      </c>
      <c r="D107" s="55">
        <f t="shared" si="2"/>
        <v>2500</v>
      </c>
      <c r="E107" s="55">
        <f t="shared" si="3"/>
        <v>320000</v>
      </c>
      <c r="F107" s="56">
        <f>IF(C107="","",IF(AND(Frec_capitalizacion="Diaria",$D$9="Si"),H106*((1+$D$12)^(VLOOKUP(Frec_deposito,Cantidad_dias,2,0))-1),H106*$D$12))</f>
        <v>7613.509631</v>
      </c>
      <c r="G107" s="56">
        <f t="shared" si="4"/>
        <v>340012.2399</v>
      </c>
      <c r="H107" s="56">
        <f t="shared" si="5"/>
        <v>660012.2399</v>
      </c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ht="15.75" customHeight="1">
      <c r="A108" s="3"/>
      <c r="B108" s="9"/>
      <c r="C108" s="54">
        <f t="shared" si="1"/>
        <v>89</v>
      </c>
      <c r="D108" s="55">
        <f t="shared" si="2"/>
        <v>2500</v>
      </c>
      <c r="E108" s="55">
        <f t="shared" si="3"/>
        <v>322500</v>
      </c>
      <c r="F108" s="56">
        <f>IF(C108="","",IF(AND(Frec_capitalizacion="Diaria",$D$9="Si"),H107*((1+$D$12)^(VLOOKUP(Frec_deposito,Cantidad_dias,2,0))-1),H107*$D$12))</f>
        <v>7731.988556</v>
      </c>
      <c r="G108" s="56">
        <f t="shared" si="4"/>
        <v>347744.2284</v>
      </c>
      <c r="H108" s="56">
        <f t="shared" si="5"/>
        <v>670244.2284</v>
      </c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ht="15.75" customHeight="1">
      <c r="A109" s="3"/>
      <c r="B109" s="9"/>
      <c r="C109" s="54">
        <f t="shared" si="1"/>
        <v>90</v>
      </c>
      <c r="D109" s="55">
        <f t="shared" si="2"/>
        <v>2500</v>
      </c>
      <c r="E109" s="55">
        <f t="shared" si="3"/>
        <v>325000</v>
      </c>
      <c r="F109" s="56">
        <f>IF(C109="","",IF(AND(Frec_capitalizacion="Diaria",$D$9="Si"),H108*((1+$D$12)^(VLOOKUP(Frec_deposito,Cantidad_dias,2,0))-1),H108*$D$12))</f>
        <v>7851.855452</v>
      </c>
      <c r="G109" s="56">
        <f t="shared" si="4"/>
        <v>355596.0839</v>
      </c>
      <c r="H109" s="56">
        <f t="shared" si="5"/>
        <v>680596.0839</v>
      </c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ht="15.75" customHeight="1">
      <c r="A110" s="3"/>
      <c r="B110" s="9"/>
      <c r="C110" s="54">
        <f t="shared" si="1"/>
        <v>91</v>
      </c>
      <c r="D110" s="55">
        <f t="shared" si="2"/>
        <v>2500</v>
      </c>
      <c r="E110" s="55">
        <f t="shared" si="3"/>
        <v>327500</v>
      </c>
      <c r="F110" s="56">
        <f>IF(C110="","",IF(AND(Frec_capitalizacion="Diaria",$D$9="Si"),H109*((1+$D$12)^(VLOOKUP(Frec_deposito,Cantidad_dias,2,0))-1),H109*$D$12))</f>
        <v>7973.126578</v>
      </c>
      <c r="G110" s="56">
        <f t="shared" si="4"/>
        <v>363569.2104</v>
      </c>
      <c r="H110" s="56">
        <f t="shared" si="5"/>
        <v>691069.2104</v>
      </c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ht="15.75" customHeight="1">
      <c r="A111" s="3"/>
      <c r="B111" s="9"/>
      <c r="C111" s="54">
        <f t="shared" si="1"/>
        <v>92</v>
      </c>
      <c r="D111" s="55">
        <f t="shared" si="2"/>
        <v>2500</v>
      </c>
      <c r="E111" s="55">
        <f t="shared" si="3"/>
        <v>330000</v>
      </c>
      <c r="F111" s="56">
        <f>IF(C111="","",IF(AND(Frec_capitalizacion="Diaria",$D$9="Si"),H110*((1+$D$12)^(VLOOKUP(Frec_deposito,Cantidad_dias,2,0))-1),H110*$D$12))</f>
        <v>8095.818386</v>
      </c>
      <c r="G111" s="56">
        <f t="shared" si="4"/>
        <v>371665.0288</v>
      </c>
      <c r="H111" s="56">
        <f t="shared" si="5"/>
        <v>701665.0288</v>
      </c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ht="15.75" customHeight="1">
      <c r="A112" s="3"/>
      <c r="B112" s="9"/>
      <c r="C112" s="54">
        <f t="shared" si="1"/>
        <v>93</v>
      </c>
      <c r="D112" s="55">
        <f t="shared" si="2"/>
        <v>2500</v>
      </c>
      <c r="E112" s="55">
        <f t="shared" si="3"/>
        <v>332500</v>
      </c>
      <c r="F112" s="56">
        <f>IF(C112="","",IF(AND(Frec_capitalizacion="Diaria",$D$9="Si"),H111*((1+$D$12)^(VLOOKUP(Frec_deposito,Cantidad_dias,2,0))-1),H111*$D$12))</f>
        <v>8219.947518</v>
      </c>
      <c r="G112" s="56">
        <f t="shared" si="4"/>
        <v>379884.9763</v>
      </c>
      <c r="H112" s="56">
        <f t="shared" si="5"/>
        <v>712384.9763</v>
      </c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ht="15.75" customHeight="1">
      <c r="A113" s="3"/>
      <c r="B113" s="9"/>
      <c r="C113" s="54">
        <f t="shared" si="1"/>
        <v>94</v>
      </c>
      <c r="D113" s="55">
        <f t="shared" si="2"/>
        <v>2500</v>
      </c>
      <c r="E113" s="55">
        <f t="shared" si="3"/>
        <v>335000</v>
      </c>
      <c r="F113" s="56">
        <f>IF(C113="","",IF(AND(Frec_capitalizacion="Diaria",$D$9="Si"),H112*((1+$D$12)^(VLOOKUP(Frec_deposito,Cantidad_dias,2,0))-1),H112*$D$12))</f>
        <v>8345.530813</v>
      </c>
      <c r="G113" s="56">
        <f t="shared" si="4"/>
        <v>388230.5072</v>
      </c>
      <c r="H113" s="56">
        <f t="shared" si="5"/>
        <v>723230.5072</v>
      </c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ht="15.75" customHeight="1">
      <c r="A114" s="3"/>
      <c r="B114" s="9"/>
      <c r="C114" s="54">
        <f t="shared" si="1"/>
        <v>95</v>
      </c>
      <c r="D114" s="55">
        <f t="shared" si="2"/>
        <v>2500</v>
      </c>
      <c r="E114" s="55">
        <f t="shared" si="3"/>
        <v>337500</v>
      </c>
      <c r="F114" s="56">
        <f>IF(C114="","",IF(AND(Frec_capitalizacion="Diaria",$D$9="Si"),H113*((1+$D$12)^(VLOOKUP(Frec_deposito,Cantidad_dias,2,0))-1),H113*$D$12))</f>
        <v>8472.585305</v>
      </c>
      <c r="G114" s="56">
        <f t="shared" si="4"/>
        <v>396703.0925</v>
      </c>
      <c r="H114" s="56">
        <f t="shared" si="5"/>
        <v>734203.0925</v>
      </c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ht="15.75" customHeight="1">
      <c r="A115" s="3"/>
      <c r="B115" s="9"/>
      <c r="C115" s="54">
        <f t="shared" si="1"/>
        <v>96</v>
      </c>
      <c r="D115" s="55">
        <f t="shared" si="2"/>
        <v>2500</v>
      </c>
      <c r="E115" s="55">
        <f t="shared" si="3"/>
        <v>340000</v>
      </c>
      <c r="F115" s="56">
        <f>IF(C115="","",IF(AND(Frec_capitalizacion="Diaria",$D$9="Si"),H114*((1+$D$12)^(VLOOKUP(Frec_deposito,Cantidad_dias,2,0))-1),H114*$D$12))</f>
        <v>8601.12823</v>
      </c>
      <c r="G115" s="56">
        <f t="shared" si="4"/>
        <v>405304.2207</v>
      </c>
      <c r="H115" s="56">
        <f t="shared" si="5"/>
        <v>745304.2207</v>
      </c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ht="15.75" customHeight="1">
      <c r="A116" s="3"/>
      <c r="B116" s="9"/>
      <c r="C116" s="54">
        <f t="shared" si="1"/>
        <v>97</v>
      </c>
      <c r="D116" s="55">
        <f t="shared" si="2"/>
        <v>2500</v>
      </c>
      <c r="E116" s="55">
        <f t="shared" si="3"/>
        <v>342500</v>
      </c>
      <c r="F116" s="56">
        <f>IF(C116="","",IF(AND(Frec_capitalizacion="Diaria",$D$9="Si"),H115*((1+$D$12)^(VLOOKUP(Frec_deposito,Cantidad_dias,2,0))-1),H115*$D$12))</f>
        <v>8731.177025</v>
      </c>
      <c r="G116" s="56">
        <f t="shared" si="4"/>
        <v>414035.3977</v>
      </c>
      <c r="H116" s="56">
        <f t="shared" si="5"/>
        <v>756535.3977</v>
      </c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ht="15.75" customHeight="1">
      <c r="A117" s="3"/>
      <c r="B117" s="9"/>
      <c r="C117" s="54">
        <f t="shared" si="1"/>
        <v>98</v>
      </c>
      <c r="D117" s="55">
        <f t="shared" si="2"/>
        <v>2500</v>
      </c>
      <c r="E117" s="55">
        <f t="shared" si="3"/>
        <v>345000</v>
      </c>
      <c r="F117" s="56">
        <f>IF(C117="","",IF(AND(Frec_capitalizacion="Diaria",$D$9="Si"),H116*((1+$D$12)^(VLOOKUP(Frec_deposito,Cantidad_dias,2,0))-1),H116*$D$12))</f>
        <v>8862.749331</v>
      </c>
      <c r="G117" s="56">
        <f t="shared" si="4"/>
        <v>422898.147</v>
      </c>
      <c r="H117" s="56">
        <f t="shared" si="5"/>
        <v>767898.147</v>
      </c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ht="15.75" customHeight="1">
      <c r="A118" s="3"/>
      <c r="B118" s="9"/>
      <c r="C118" s="54">
        <f t="shared" si="1"/>
        <v>99</v>
      </c>
      <c r="D118" s="55">
        <f t="shared" si="2"/>
        <v>2500</v>
      </c>
      <c r="E118" s="55">
        <f t="shared" si="3"/>
        <v>347500</v>
      </c>
      <c r="F118" s="56">
        <f>IF(C118="","",IF(AND(Frec_capitalizacion="Diaria",$D$9="Si"),H117*((1+$D$12)^(VLOOKUP(Frec_deposito,Cantidad_dias,2,0))-1),H117*$D$12))</f>
        <v>8995.862996</v>
      </c>
      <c r="G118" s="56">
        <f t="shared" si="4"/>
        <v>431894.01</v>
      </c>
      <c r="H118" s="56">
        <f t="shared" si="5"/>
        <v>779394.01</v>
      </c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ht="15.75" customHeight="1">
      <c r="A119" s="3"/>
      <c r="B119" s="9"/>
      <c r="C119" s="54">
        <f t="shared" si="1"/>
        <v>100</v>
      </c>
      <c r="D119" s="55">
        <f t="shared" si="2"/>
        <v>2500</v>
      </c>
      <c r="E119" s="55">
        <f t="shared" si="3"/>
        <v>350000</v>
      </c>
      <c r="F119" s="56">
        <f>IF(C119="","",IF(AND(Frec_capitalizacion="Diaria",$D$9="Si"),H118*((1+$D$12)^(VLOOKUP(Frec_deposito,Cantidad_dias,2,0))-1),H118*$D$12))</f>
        <v>9130.536075</v>
      </c>
      <c r="G119" s="56">
        <f t="shared" si="4"/>
        <v>441024.5461</v>
      </c>
      <c r="H119" s="56">
        <f t="shared" si="5"/>
        <v>791024.5461</v>
      </c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ht="15.75" customHeight="1">
      <c r="A120" s="3"/>
      <c r="B120" s="9"/>
      <c r="C120" s="54">
        <f t="shared" si="1"/>
        <v>101</v>
      </c>
      <c r="D120" s="55">
        <f t="shared" si="2"/>
        <v>2500</v>
      </c>
      <c r="E120" s="55">
        <f t="shared" si="3"/>
        <v>352500</v>
      </c>
      <c r="F120" s="56">
        <f>IF(C120="","",IF(AND(Frec_capitalizacion="Diaria",$D$9="Si"),H119*((1+$D$12)^(VLOOKUP(Frec_deposito,Cantidad_dias,2,0))-1),H119*$D$12))</f>
        <v>9266.786839</v>
      </c>
      <c r="G120" s="56">
        <f t="shared" si="4"/>
        <v>450291.333</v>
      </c>
      <c r="H120" s="56">
        <f t="shared" si="5"/>
        <v>802791.333</v>
      </c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ht="15.75" customHeight="1">
      <c r="A121" s="3"/>
      <c r="B121" s="9"/>
      <c r="C121" s="54">
        <f t="shared" si="1"/>
        <v>102</v>
      </c>
      <c r="D121" s="55">
        <f t="shared" si="2"/>
        <v>2500</v>
      </c>
      <c r="E121" s="55">
        <f t="shared" si="3"/>
        <v>355000</v>
      </c>
      <c r="F121" s="56">
        <f>IF(C121="","",IF(AND(Frec_capitalizacion="Diaria",$D$9="Si"),H120*((1+$D$12)^(VLOOKUP(Frec_deposito,Cantidad_dias,2,0))-1),H120*$D$12))</f>
        <v>9404.63377</v>
      </c>
      <c r="G121" s="56">
        <f t="shared" si="4"/>
        <v>459695.9667</v>
      </c>
      <c r="H121" s="56">
        <f t="shared" si="5"/>
        <v>814695.9667</v>
      </c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ht="15.75" customHeight="1">
      <c r="A122" s="3"/>
      <c r="B122" s="9"/>
      <c r="C122" s="54">
        <f t="shared" si="1"/>
        <v>103</v>
      </c>
      <c r="D122" s="55">
        <f t="shared" si="2"/>
        <v>2500</v>
      </c>
      <c r="E122" s="55">
        <f t="shared" si="3"/>
        <v>357500</v>
      </c>
      <c r="F122" s="56">
        <f>IF(C122="","",IF(AND(Frec_capitalizacion="Diaria",$D$9="Si"),H121*((1+$D$12)^(VLOOKUP(Frec_deposito,Cantidad_dias,2,0))-1),H121*$D$12))</f>
        <v>9544.095565</v>
      </c>
      <c r="G122" s="56">
        <f t="shared" si="4"/>
        <v>469240.0623</v>
      </c>
      <c r="H122" s="56">
        <f t="shared" si="5"/>
        <v>826740.0623</v>
      </c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ht="15.75" customHeight="1">
      <c r="A123" s="3"/>
      <c r="B123" s="9"/>
      <c r="C123" s="54">
        <f t="shared" si="1"/>
        <v>104</v>
      </c>
      <c r="D123" s="55">
        <f t="shared" si="2"/>
        <v>2500</v>
      </c>
      <c r="E123" s="55">
        <f t="shared" si="3"/>
        <v>360000</v>
      </c>
      <c r="F123" s="56">
        <f>IF(C123="","",IF(AND(Frec_capitalizacion="Diaria",$D$9="Si"),H122*((1+$D$12)^(VLOOKUP(Frec_deposito,Cantidad_dias,2,0))-1),H122*$D$12))</f>
        <v>9685.191144</v>
      </c>
      <c r="G123" s="56">
        <f t="shared" si="4"/>
        <v>478925.2534</v>
      </c>
      <c r="H123" s="56">
        <f t="shared" si="5"/>
        <v>838925.2534</v>
      </c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ht="15.75" customHeight="1">
      <c r="A124" s="3"/>
      <c r="B124" s="9"/>
      <c r="C124" s="54">
        <f t="shared" si="1"/>
        <v>105</v>
      </c>
      <c r="D124" s="55">
        <f t="shared" si="2"/>
        <v>2500</v>
      </c>
      <c r="E124" s="55">
        <f t="shared" si="3"/>
        <v>362500</v>
      </c>
      <c r="F124" s="56">
        <f>IF(C124="","",IF(AND(Frec_capitalizacion="Diaria",$D$9="Si"),H123*((1+$D$12)^(VLOOKUP(Frec_deposito,Cantidad_dias,2,0))-1),H123*$D$12))</f>
        <v>9827.939646</v>
      </c>
      <c r="G124" s="56">
        <f t="shared" si="4"/>
        <v>488753.1931</v>
      </c>
      <c r="H124" s="56">
        <f t="shared" si="5"/>
        <v>851253.1931</v>
      </c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ht="15.75" customHeight="1">
      <c r="A125" s="3"/>
      <c r="B125" s="9"/>
      <c r="C125" s="54">
        <f t="shared" si="1"/>
        <v>106</v>
      </c>
      <c r="D125" s="55">
        <f t="shared" si="2"/>
        <v>2500</v>
      </c>
      <c r="E125" s="55">
        <f t="shared" si="3"/>
        <v>365000</v>
      </c>
      <c r="F125" s="56">
        <f>IF(C125="","",IF(AND(Frec_capitalizacion="Diaria",$D$9="Si"),H124*((1+$D$12)^(VLOOKUP(Frec_deposito,Cantidad_dias,2,0))-1),H124*$D$12))</f>
        <v>9972.360435</v>
      </c>
      <c r="G125" s="56">
        <f t="shared" si="4"/>
        <v>498725.5535</v>
      </c>
      <c r="H125" s="56">
        <f t="shared" si="5"/>
        <v>863725.5535</v>
      </c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ht="15.75" customHeight="1">
      <c r="A126" s="3"/>
      <c r="B126" s="9"/>
      <c r="C126" s="54">
        <f t="shared" si="1"/>
        <v>107</v>
      </c>
      <c r="D126" s="55">
        <f t="shared" si="2"/>
        <v>2500</v>
      </c>
      <c r="E126" s="55">
        <f t="shared" si="3"/>
        <v>367500</v>
      </c>
      <c r="F126" s="56">
        <f>IF(C126="","",IF(AND(Frec_capitalizacion="Diaria",$D$9="Si"),H125*((1+$D$12)^(VLOOKUP(Frec_deposito,Cantidad_dias,2,0))-1),H125*$D$12))</f>
        <v>10118.4731</v>
      </c>
      <c r="G126" s="56">
        <f t="shared" si="4"/>
        <v>508844.0266</v>
      </c>
      <c r="H126" s="56">
        <f t="shared" si="5"/>
        <v>876344.0266</v>
      </c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ht="15.75" customHeight="1">
      <c r="A127" s="3"/>
      <c r="B127" s="9"/>
      <c r="C127" s="54">
        <f t="shared" si="1"/>
        <v>108</v>
      </c>
      <c r="D127" s="55">
        <f t="shared" si="2"/>
        <v>2500</v>
      </c>
      <c r="E127" s="55">
        <f t="shared" si="3"/>
        <v>370000</v>
      </c>
      <c r="F127" s="56">
        <f>IF(C127="","",IF(AND(Frec_capitalizacion="Diaria",$D$9="Si"),H126*((1+$D$12)^(VLOOKUP(Frec_deposito,Cantidad_dias,2,0))-1),H126*$D$12))</f>
        <v>10266.29747</v>
      </c>
      <c r="G127" s="56">
        <f t="shared" si="4"/>
        <v>519110.3241</v>
      </c>
      <c r="H127" s="56">
        <f t="shared" si="5"/>
        <v>889110.3241</v>
      </c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ht="15.75" customHeight="1">
      <c r="A128" s="3"/>
      <c r="B128" s="9"/>
      <c r="C128" s="54">
        <f t="shared" si="1"/>
        <v>109</v>
      </c>
      <c r="D128" s="55">
        <f t="shared" si="2"/>
        <v>2500</v>
      </c>
      <c r="E128" s="55">
        <f t="shared" si="3"/>
        <v>372500</v>
      </c>
      <c r="F128" s="56">
        <f>IF(C128="","",IF(AND(Frec_capitalizacion="Diaria",$D$9="Si"),H127*((1+$D$12)^(VLOOKUP(Frec_deposito,Cantidad_dias,2,0))-1),H127*$D$12))</f>
        <v>10415.85358</v>
      </c>
      <c r="G128" s="56">
        <f t="shared" si="4"/>
        <v>529526.1777</v>
      </c>
      <c r="H128" s="56">
        <f t="shared" si="5"/>
        <v>902026.1777</v>
      </c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ht="15.75" customHeight="1">
      <c r="A129" s="3"/>
      <c r="B129" s="9"/>
      <c r="C129" s="54">
        <f t="shared" si="1"/>
        <v>110</v>
      </c>
      <c r="D129" s="55">
        <f t="shared" si="2"/>
        <v>2500</v>
      </c>
      <c r="E129" s="55">
        <f t="shared" si="3"/>
        <v>375000</v>
      </c>
      <c r="F129" s="56">
        <f>IF(C129="","",IF(AND(Frec_capitalizacion="Diaria",$D$9="Si"),H128*((1+$D$12)^(VLOOKUP(Frec_deposito,Cantidad_dias,2,0))-1),H128*$D$12))</f>
        <v>10567.16173</v>
      </c>
      <c r="G129" s="56">
        <f t="shared" si="4"/>
        <v>540093.3394</v>
      </c>
      <c r="H129" s="56">
        <f t="shared" si="5"/>
        <v>915093.3394</v>
      </c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ht="15.75" customHeight="1">
      <c r="A130" s="3"/>
      <c r="B130" s="9"/>
      <c r="C130" s="54">
        <f t="shared" si="1"/>
        <v>111</v>
      </c>
      <c r="D130" s="55">
        <f t="shared" si="2"/>
        <v>2500</v>
      </c>
      <c r="E130" s="55">
        <f t="shared" si="3"/>
        <v>377500</v>
      </c>
      <c r="F130" s="56">
        <f>IF(C130="","",IF(AND(Frec_capitalizacion="Diaria",$D$9="Si"),H129*((1+$D$12)^(VLOOKUP(Frec_deposito,Cantidad_dias,2,0))-1),H129*$D$12))</f>
        <v>10720.24244</v>
      </c>
      <c r="G130" s="56">
        <f t="shared" si="4"/>
        <v>550813.5818</v>
      </c>
      <c r="H130" s="56">
        <f t="shared" si="5"/>
        <v>928313.5818</v>
      </c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ht="15.75" customHeight="1">
      <c r="A131" s="3"/>
      <c r="B131" s="9"/>
      <c r="C131" s="54">
        <f t="shared" si="1"/>
        <v>112</v>
      </c>
      <c r="D131" s="55">
        <f t="shared" si="2"/>
        <v>2500</v>
      </c>
      <c r="E131" s="55">
        <f t="shared" si="3"/>
        <v>380000</v>
      </c>
      <c r="F131" s="56">
        <f>IF(C131="","",IF(AND(Frec_capitalizacion="Diaria",$D$9="Si"),H130*((1+$D$12)^(VLOOKUP(Frec_deposito,Cantidad_dias,2,0))-1),H130*$D$12))</f>
        <v>10875.11649</v>
      </c>
      <c r="G131" s="56">
        <f t="shared" si="4"/>
        <v>561688.6983</v>
      </c>
      <c r="H131" s="56">
        <f t="shared" si="5"/>
        <v>941688.6983</v>
      </c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ht="15.75" customHeight="1">
      <c r="A132" s="3"/>
      <c r="B132" s="9"/>
      <c r="C132" s="54">
        <f t="shared" si="1"/>
        <v>113</v>
      </c>
      <c r="D132" s="55">
        <f t="shared" si="2"/>
        <v>2500</v>
      </c>
      <c r="E132" s="55">
        <f t="shared" si="3"/>
        <v>382500</v>
      </c>
      <c r="F132" s="56">
        <f>IF(C132="","",IF(AND(Frec_capitalizacion="Diaria",$D$9="Si"),H131*((1+$D$12)^(VLOOKUP(Frec_deposito,Cantidad_dias,2,0))-1),H131*$D$12))</f>
        <v>11031.80487</v>
      </c>
      <c r="G132" s="56">
        <f t="shared" si="4"/>
        <v>572720.5032</v>
      </c>
      <c r="H132" s="56">
        <f t="shared" si="5"/>
        <v>955220.5032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ht="15.75" customHeight="1">
      <c r="A133" s="3"/>
      <c r="B133" s="9"/>
      <c r="C133" s="54">
        <f t="shared" si="1"/>
        <v>114</v>
      </c>
      <c r="D133" s="55">
        <f t="shared" si="2"/>
        <v>2500</v>
      </c>
      <c r="E133" s="55">
        <f t="shared" si="3"/>
        <v>385000</v>
      </c>
      <c r="F133" s="56">
        <f>IF(C133="","",IF(AND(Frec_capitalizacion="Diaria",$D$9="Si"),H132*((1+$D$12)^(VLOOKUP(Frec_deposito,Cantidad_dias,2,0))-1),H132*$D$12))</f>
        <v>11190.32884</v>
      </c>
      <c r="G133" s="56">
        <f t="shared" si="4"/>
        <v>583910.832</v>
      </c>
      <c r="H133" s="56">
        <f t="shared" si="5"/>
        <v>968910.832</v>
      </c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ht="15.75" customHeight="1">
      <c r="A134" s="3"/>
      <c r="B134" s="9"/>
      <c r="C134" s="54">
        <f t="shared" si="1"/>
        <v>115</v>
      </c>
      <c r="D134" s="55">
        <f t="shared" si="2"/>
        <v>2500</v>
      </c>
      <c r="E134" s="55">
        <f t="shared" si="3"/>
        <v>387500</v>
      </c>
      <c r="F134" s="56">
        <f>IF(C134="","",IF(AND(Frec_capitalizacion="Diaria",$D$9="Si"),H133*((1+$D$12)^(VLOOKUP(Frec_deposito,Cantidad_dias,2,0))-1),H133*$D$12))</f>
        <v>11350.7099</v>
      </c>
      <c r="G134" s="56">
        <f t="shared" si="4"/>
        <v>595261.5419</v>
      </c>
      <c r="H134" s="56">
        <f t="shared" si="5"/>
        <v>982761.5419</v>
      </c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ht="15.75" customHeight="1">
      <c r="A135" s="3"/>
      <c r="B135" s="9"/>
      <c r="C135" s="54">
        <f t="shared" si="1"/>
        <v>116</v>
      </c>
      <c r="D135" s="55">
        <f t="shared" si="2"/>
        <v>2500</v>
      </c>
      <c r="E135" s="55">
        <f t="shared" si="3"/>
        <v>390000</v>
      </c>
      <c r="F135" s="56">
        <f>IF(C135="","",IF(AND(Frec_capitalizacion="Diaria",$D$9="Si"),H134*((1+$D$12)^(VLOOKUP(Frec_deposito,Cantidad_dias,2,0))-1),H134*$D$12))</f>
        <v>11512.96982</v>
      </c>
      <c r="G135" s="56">
        <f t="shared" si="4"/>
        <v>606774.5117</v>
      </c>
      <c r="H135" s="56">
        <f t="shared" si="5"/>
        <v>996774.5117</v>
      </c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ht="15.75" customHeight="1">
      <c r="A136" s="3"/>
      <c r="B136" s="9"/>
      <c r="C136" s="54">
        <f t="shared" si="1"/>
        <v>117</v>
      </c>
      <c r="D136" s="55">
        <f t="shared" si="2"/>
        <v>2500</v>
      </c>
      <c r="E136" s="55">
        <f t="shared" si="3"/>
        <v>392500</v>
      </c>
      <c r="F136" s="56">
        <f>IF(C136="","",IF(AND(Frec_capitalizacion="Diaria",$D$9="Si"),H135*((1+$D$12)^(VLOOKUP(Frec_deposito,Cantidad_dias,2,0))-1),H135*$D$12))</f>
        <v>11677.13059</v>
      </c>
      <c r="G136" s="56">
        <f t="shared" si="4"/>
        <v>618451.6423</v>
      </c>
      <c r="H136" s="56">
        <f t="shared" si="5"/>
        <v>1010951.642</v>
      </c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ht="15.75" customHeight="1">
      <c r="A137" s="3"/>
      <c r="B137" s="9"/>
      <c r="C137" s="54">
        <f t="shared" si="1"/>
        <v>118</v>
      </c>
      <c r="D137" s="55">
        <f t="shared" si="2"/>
        <v>2500</v>
      </c>
      <c r="E137" s="55">
        <f t="shared" si="3"/>
        <v>395000</v>
      </c>
      <c r="F137" s="56">
        <f>IF(C137="","",IF(AND(Frec_capitalizacion="Diaria",$D$9="Si"),H136*((1+$D$12)^(VLOOKUP(Frec_deposito,Cantidad_dias,2,0))-1),H136*$D$12))</f>
        <v>11843.2145</v>
      </c>
      <c r="G137" s="56">
        <f t="shared" si="4"/>
        <v>630294.8568</v>
      </c>
      <c r="H137" s="56">
        <f t="shared" si="5"/>
        <v>1025294.857</v>
      </c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ht="15.75" customHeight="1">
      <c r="A138" s="3"/>
      <c r="B138" s="9"/>
      <c r="C138" s="54">
        <f t="shared" si="1"/>
        <v>119</v>
      </c>
      <c r="D138" s="55">
        <f t="shared" si="2"/>
        <v>2500</v>
      </c>
      <c r="E138" s="55">
        <f t="shared" si="3"/>
        <v>397500</v>
      </c>
      <c r="F138" s="56">
        <f>IF(C138="","",IF(AND(Frec_capitalizacion="Diaria",$D$9="Si"),H137*((1+$D$12)^(VLOOKUP(Frec_deposito,Cantidad_dias,2,0))-1),H137*$D$12))</f>
        <v>12011.24407</v>
      </c>
      <c r="G138" s="56">
        <f t="shared" si="4"/>
        <v>642306.1009</v>
      </c>
      <c r="H138" s="56">
        <f t="shared" si="5"/>
        <v>1039806.101</v>
      </c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ht="15.75" customHeight="1">
      <c r="A139" s="3"/>
      <c r="B139" s="9"/>
      <c r="C139" s="54">
        <f t="shared" si="1"/>
        <v>120</v>
      </c>
      <c r="D139" s="55">
        <f t="shared" si="2"/>
        <v>2500</v>
      </c>
      <c r="E139" s="55">
        <f t="shared" si="3"/>
        <v>400000</v>
      </c>
      <c r="F139" s="56">
        <f>IF(C139="","",IF(AND(Frec_capitalizacion="Diaria",$D$9="Si"),H138*((1+$D$12)^(VLOOKUP(Frec_deposito,Cantidad_dias,2,0))-1),H138*$D$12))</f>
        <v>12181.24208</v>
      </c>
      <c r="G139" s="56">
        <f t="shared" si="4"/>
        <v>654487.343</v>
      </c>
      <c r="H139" s="56">
        <f t="shared" si="5"/>
        <v>1054487.343</v>
      </c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ht="15.75" customHeight="1">
      <c r="A140" s="3"/>
      <c r="B140" s="9"/>
      <c r="C140" s="54">
        <f t="shared" si="1"/>
        <v>121</v>
      </c>
      <c r="D140" s="55">
        <f t="shared" si="2"/>
        <v>2500</v>
      </c>
      <c r="E140" s="55">
        <f t="shared" si="3"/>
        <v>402500</v>
      </c>
      <c r="F140" s="56">
        <f>IF(C140="","",IF(AND(Frec_capitalizacion="Diaria",$D$9="Si"),H139*((1+$D$12)^(VLOOKUP(Frec_deposito,Cantidad_dias,2,0))-1),H139*$D$12))</f>
        <v>12353.23162</v>
      </c>
      <c r="G140" s="56">
        <f t="shared" si="4"/>
        <v>666840.5746</v>
      </c>
      <c r="H140" s="56">
        <f t="shared" si="5"/>
        <v>1069340.575</v>
      </c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ht="15.75" customHeight="1">
      <c r="A141" s="3"/>
      <c r="B141" s="9"/>
      <c r="C141" s="54">
        <f t="shared" si="1"/>
        <v>122</v>
      </c>
      <c r="D141" s="55">
        <f t="shared" si="2"/>
        <v>2500</v>
      </c>
      <c r="E141" s="55">
        <f t="shared" si="3"/>
        <v>405000</v>
      </c>
      <c r="F141" s="56">
        <f>IF(C141="","",IF(AND(Frec_capitalizacion="Diaria",$D$9="Si"),H140*((1+$D$12)^(VLOOKUP(Frec_deposito,Cantidad_dias,2,0))-1),H140*$D$12))</f>
        <v>12527.23599</v>
      </c>
      <c r="G141" s="56">
        <f t="shared" si="4"/>
        <v>679367.8106</v>
      </c>
      <c r="H141" s="56">
        <f t="shared" si="5"/>
        <v>1084367.811</v>
      </c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ht="15.75" customHeight="1">
      <c r="A142" s="3"/>
      <c r="B142" s="9"/>
      <c r="C142" s="54">
        <f t="shared" si="1"/>
        <v>123</v>
      </c>
      <c r="D142" s="55">
        <f t="shared" si="2"/>
        <v>2500</v>
      </c>
      <c r="E142" s="55">
        <f t="shared" si="3"/>
        <v>407500</v>
      </c>
      <c r="F142" s="56">
        <f>IF(C142="","",IF(AND(Frec_capitalizacion="Diaria",$D$9="Si"),H141*((1+$D$12)^(VLOOKUP(Frec_deposito,Cantidad_dias,2,0))-1),H141*$D$12))</f>
        <v>12703.27881</v>
      </c>
      <c r="G142" s="56">
        <f t="shared" si="4"/>
        <v>692071.0894</v>
      </c>
      <c r="H142" s="56">
        <f t="shared" si="5"/>
        <v>1099571.089</v>
      </c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ht="15.75" customHeight="1">
      <c r="A143" s="3"/>
      <c r="B143" s="9"/>
      <c r="C143" s="54">
        <f t="shared" si="1"/>
        <v>124</v>
      </c>
      <c r="D143" s="55">
        <f t="shared" si="2"/>
        <v>2500</v>
      </c>
      <c r="E143" s="55">
        <f t="shared" si="3"/>
        <v>410000</v>
      </c>
      <c r="F143" s="56">
        <f>IF(C143="","",IF(AND(Frec_capitalizacion="Diaria",$D$9="Si"),H142*((1+$D$12)^(VLOOKUP(Frec_deposito,Cantidad_dias,2,0))-1),H142*$D$12))</f>
        <v>12881.38396</v>
      </c>
      <c r="G143" s="56">
        <f t="shared" si="4"/>
        <v>704952.4734</v>
      </c>
      <c r="H143" s="56">
        <f t="shared" si="5"/>
        <v>1114952.473</v>
      </c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ht="15.75" customHeight="1">
      <c r="A144" s="3"/>
      <c r="B144" s="9"/>
      <c r="C144" s="54">
        <f t="shared" si="1"/>
        <v>125</v>
      </c>
      <c r="D144" s="55">
        <f t="shared" si="2"/>
        <v>2500</v>
      </c>
      <c r="E144" s="55">
        <f t="shared" si="3"/>
        <v>412500</v>
      </c>
      <c r="F144" s="56">
        <f>IF(C144="","",IF(AND(Frec_capitalizacion="Diaria",$D$9="Si"),H143*((1+$D$12)^(VLOOKUP(Frec_deposito,Cantidad_dias,2,0))-1),H143*$D$12))</f>
        <v>13061.5756</v>
      </c>
      <c r="G144" s="56">
        <f t="shared" si="4"/>
        <v>718014.049</v>
      </c>
      <c r="H144" s="56">
        <f t="shared" si="5"/>
        <v>1130514.049</v>
      </c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ht="15.75" customHeight="1">
      <c r="A145" s="3"/>
      <c r="B145" s="9"/>
      <c r="C145" s="54">
        <f t="shared" si="1"/>
        <v>126</v>
      </c>
      <c r="D145" s="55">
        <f t="shared" si="2"/>
        <v>2500</v>
      </c>
      <c r="E145" s="55">
        <f t="shared" si="3"/>
        <v>415000</v>
      </c>
      <c r="F145" s="56">
        <f>IF(C145="","",IF(AND(Frec_capitalizacion="Diaria",$D$9="Si"),H144*((1+$D$12)^(VLOOKUP(Frec_deposito,Cantidad_dias,2,0))-1),H144*$D$12))</f>
        <v>13243.87816</v>
      </c>
      <c r="G145" s="56">
        <f t="shared" si="4"/>
        <v>731257.9271</v>
      </c>
      <c r="H145" s="56">
        <f t="shared" si="5"/>
        <v>1146257.927</v>
      </c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ht="15.75" customHeight="1">
      <c r="A146" s="3"/>
      <c r="B146" s="9"/>
      <c r="C146" s="54">
        <f t="shared" si="1"/>
        <v>127</v>
      </c>
      <c r="D146" s="55">
        <f t="shared" si="2"/>
        <v>2500</v>
      </c>
      <c r="E146" s="55">
        <f t="shared" si="3"/>
        <v>417500</v>
      </c>
      <c r="F146" s="56">
        <f>IF(C146="","",IF(AND(Frec_capitalizacion="Diaria",$D$9="Si"),H145*((1+$D$12)^(VLOOKUP(Frec_deposito,Cantidad_dias,2,0))-1),H145*$D$12))</f>
        <v>13428.31638</v>
      </c>
      <c r="G146" s="56">
        <f t="shared" si="4"/>
        <v>744686.2435</v>
      </c>
      <c r="H146" s="56">
        <f t="shared" si="5"/>
        <v>1162186.244</v>
      </c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ht="15.75" customHeight="1">
      <c r="A147" s="3"/>
      <c r="B147" s="9"/>
      <c r="C147" s="54">
        <f t="shared" si="1"/>
        <v>128</v>
      </c>
      <c r="D147" s="55">
        <f t="shared" si="2"/>
        <v>2500</v>
      </c>
      <c r="E147" s="55">
        <f t="shared" si="3"/>
        <v>420000</v>
      </c>
      <c r="F147" s="56">
        <f>IF(C147="","",IF(AND(Frec_capitalizacion="Diaria",$D$9="Si"),H146*((1+$D$12)^(VLOOKUP(Frec_deposito,Cantidad_dias,2,0))-1),H146*$D$12))</f>
        <v>13614.91529</v>
      </c>
      <c r="G147" s="56">
        <f t="shared" si="4"/>
        <v>758301.1588</v>
      </c>
      <c r="H147" s="56">
        <f t="shared" si="5"/>
        <v>1178301.159</v>
      </c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ht="15.75" customHeight="1">
      <c r="A148" s="3"/>
      <c r="B148" s="9"/>
      <c r="C148" s="54">
        <f t="shared" si="1"/>
        <v>129</v>
      </c>
      <c r="D148" s="55">
        <f t="shared" si="2"/>
        <v>2500</v>
      </c>
      <c r="E148" s="55">
        <f t="shared" si="3"/>
        <v>422500</v>
      </c>
      <c r="F148" s="56">
        <f>IF(C148="","",IF(AND(Frec_capitalizacion="Diaria",$D$9="Si"),H147*((1+$D$12)^(VLOOKUP(Frec_deposito,Cantidad_dias,2,0))-1),H147*$D$12))</f>
        <v>13803.70018</v>
      </c>
      <c r="G148" s="56">
        <f t="shared" si="4"/>
        <v>772104.859</v>
      </c>
      <c r="H148" s="56">
        <f t="shared" si="5"/>
        <v>1194604.859</v>
      </c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ht="15.75" customHeight="1">
      <c r="A149" s="3"/>
      <c r="B149" s="9"/>
      <c r="C149" s="54">
        <f t="shared" si="1"/>
        <v>130</v>
      </c>
      <c r="D149" s="55">
        <f t="shared" si="2"/>
        <v>2500</v>
      </c>
      <c r="E149" s="55">
        <f t="shared" si="3"/>
        <v>425000</v>
      </c>
      <c r="F149" s="56">
        <f>IF(C149="","",IF(AND(Frec_capitalizacion="Diaria",$D$9="Si"),H148*((1+$D$12)^(VLOOKUP(Frec_deposito,Cantidad_dias,2,0))-1),H148*$D$12))</f>
        <v>13994.69667</v>
      </c>
      <c r="G149" s="56">
        <f t="shared" si="4"/>
        <v>786099.5556</v>
      </c>
      <c r="H149" s="56">
        <f t="shared" si="5"/>
        <v>1211099.556</v>
      </c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ht="15.75" customHeight="1">
      <c r="A150" s="3"/>
      <c r="B150" s="9"/>
      <c r="C150" s="54">
        <f t="shared" si="1"/>
        <v>131</v>
      </c>
      <c r="D150" s="55">
        <f t="shared" si="2"/>
        <v>2500</v>
      </c>
      <c r="E150" s="55">
        <f t="shared" si="3"/>
        <v>427500</v>
      </c>
      <c r="F150" s="56">
        <f>IF(C150="","",IF(AND(Frec_capitalizacion="Diaria",$D$9="Si"),H149*((1+$D$12)^(VLOOKUP(Frec_deposito,Cantidad_dias,2,0))-1),H149*$D$12))</f>
        <v>14187.93068</v>
      </c>
      <c r="G150" s="56">
        <f t="shared" si="4"/>
        <v>800287.4863</v>
      </c>
      <c r="H150" s="56">
        <f t="shared" si="5"/>
        <v>1227787.486</v>
      </c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ht="15.75" customHeight="1">
      <c r="A151" s="3"/>
      <c r="B151" s="9"/>
      <c r="C151" s="54">
        <f t="shared" si="1"/>
        <v>132</v>
      </c>
      <c r="D151" s="55">
        <f t="shared" si="2"/>
        <v>2500</v>
      </c>
      <c r="E151" s="55">
        <f t="shared" si="3"/>
        <v>430000</v>
      </c>
      <c r="F151" s="56">
        <f>IF(C151="","",IF(AND(Frec_capitalizacion="Diaria",$D$9="Si"),H150*((1+$D$12)^(VLOOKUP(Frec_deposito,Cantidad_dias,2,0))-1),H150*$D$12))</f>
        <v>14383.4284</v>
      </c>
      <c r="G151" s="56">
        <f t="shared" si="4"/>
        <v>814670.9147</v>
      </c>
      <c r="H151" s="56">
        <f t="shared" si="5"/>
        <v>1244670.915</v>
      </c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ht="15.75" customHeight="1">
      <c r="A152" s="3"/>
      <c r="B152" s="9"/>
      <c r="C152" s="54">
        <f t="shared" si="1"/>
        <v>133</v>
      </c>
      <c r="D152" s="55">
        <f t="shared" si="2"/>
        <v>2500</v>
      </c>
      <c r="E152" s="55">
        <f t="shared" si="3"/>
        <v>432500</v>
      </c>
      <c r="F152" s="56">
        <f>IF(C152="","",IF(AND(Frec_capitalizacion="Diaria",$D$9="Si"),H151*((1+$D$12)^(VLOOKUP(Frec_deposito,Cantidad_dias,2,0))-1),H151*$D$12))</f>
        <v>14581.21636</v>
      </c>
      <c r="G152" s="56">
        <f t="shared" si="4"/>
        <v>829252.1311</v>
      </c>
      <c r="H152" s="56">
        <f t="shared" si="5"/>
        <v>1261752.131</v>
      </c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ht="15.75" customHeight="1">
      <c r="A153" s="3"/>
      <c r="B153" s="9"/>
      <c r="C153" s="54">
        <f t="shared" si="1"/>
        <v>134</v>
      </c>
      <c r="D153" s="55">
        <f t="shared" si="2"/>
        <v>2500</v>
      </c>
      <c r="E153" s="55">
        <f t="shared" si="3"/>
        <v>435000</v>
      </c>
      <c r="F153" s="56">
        <f>IF(C153="","",IF(AND(Frec_capitalizacion="Diaria",$D$9="Si"),H152*((1+$D$12)^(VLOOKUP(Frec_deposito,Cantidad_dias,2,0))-1),H152*$D$12))</f>
        <v>14781.32139</v>
      </c>
      <c r="G153" s="56">
        <f t="shared" si="4"/>
        <v>844033.4525</v>
      </c>
      <c r="H153" s="56">
        <f t="shared" si="5"/>
        <v>1279033.452</v>
      </c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ht="15.75" customHeight="1">
      <c r="A154" s="3"/>
      <c r="B154" s="9"/>
      <c r="C154" s="54">
        <f t="shared" si="1"/>
        <v>135</v>
      </c>
      <c r="D154" s="55">
        <f t="shared" si="2"/>
        <v>2500</v>
      </c>
      <c r="E154" s="55">
        <f t="shared" si="3"/>
        <v>437500</v>
      </c>
      <c r="F154" s="56">
        <f>IF(C154="","",IF(AND(Frec_capitalizacion="Diaria",$D$9="Si"),H153*((1+$D$12)^(VLOOKUP(Frec_deposito,Cantidad_dias,2,0))-1),H153*$D$12))</f>
        <v>14983.77063</v>
      </c>
      <c r="G154" s="56">
        <f t="shared" si="4"/>
        <v>859017.2231</v>
      </c>
      <c r="H154" s="56">
        <f t="shared" si="5"/>
        <v>1296517.223</v>
      </c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ht="15.75" customHeight="1">
      <c r="A155" s="3"/>
      <c r="B155" s="9"/>
      <c r="C155" s="54">
        <f t="shared" si="1"/>
        <v>136</v>
      </c>
      <c r="D155" s="55">
        <f t="shared" si="2"/>
        <v>2500</v>
      </c>
      <c r="E155" s="55">
        <f t="shared" si="3"/>
        <v>440000</v>
      </c>
      <c r="F155" s="56">
        <f>IF(C155="","",IF(AND(Frec_capitalizacion="Diaria",$D$9="Si"),H154*((1+$D$12)^(VLOOKUP(Frec_deposito,Cantidad_dias,2,0))-1),H154*$D$12))</f>
        <v>15188.59155</v>
      </c>
      <c r="G155" s="56">
        <f t="shared" si="4"/>
        <v>874205.8147</v>
      </c>
      <c r="H155" s="56">
        <f t="shared" si="5"/>
        <v>1314205.815</v>
      </c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ht="15.75" customHeight="1">
      <c r="A156" s="3"/>
      <c r="B156" s="9"/>
      <c r="C156" s="54">
        <f t="shared" si="1"/>
        <v>137</v>
      </c>
      <c r="D156" s="55">
        <f t="shared" si="2"/>
        <v>2500</v>
      </c>
      <c r="E156" s="55">
        <f t="shared" si="3"/>
        <v>442500</v>
      </c>
      <c r="F156" s="56">
        <f>IF(C156="","",IF(AND(Frec_capitalizacion="Diaria",$D$9="Si"),H155*((1+$D$12)^(VLOOKUP(Frec_deposito,Cantidad_dias,2,0))-1),H155*$D$12))</f>
        <v>15395.81193</v>
      </c>
      <c r="G156" s="56">
        <f t="shared" si="4"/>
        <v>889601.6266</v>
      </c>
      <c r="H156" s="56">
        <f t="shared" si="5"/>
        <v>1332101.627</v>
      </c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ht="15.75" customHeight="1">
      <c r="A157" s="3"/>
      <c r="B157" s="9"/>
      <c r="C157" s="54">
        <f t="shared" si="1"/>
        <v>138</v>
      </c>
      <c r="D157" s="55">
        <f t="shared" si="2"/>
        <v>2500</v>
      </c>
      <c r="E157" s="55">
        <f t="shared" si="3"/>
        <v>445000</v>
      </c>
      <c r="F157" s="56">
        <f>IF(C157="","",IF(AND(Frec_capitalizacion="Diaria",$D$9="Si"),H156*((1+$D$12)^(VLOOKUP(Frec_deposito,Cantidad_dias,2,0))-1),H156*$D$12))</f>
        <v>15605.45988</v>
      </c>
      <c r="G157" s="56">
        <f t="shared" si="4"/>
        <v>905207.0865</v>
      </c>
      <c r="H157" s="56">
        <f t="shared" si="5"/>
        <v>1350207.086</v>
      </c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ht="15.75" customHeight="1">
      <c r="A158" s="3"/>
      <c r="B158" s="9"/>
      <c r="C158" s="54">
        <f t="shared" si="1"/>
        <v>139</v>
      </c>
      <c r="D158" s="55">
        <f t="shared" si="2"/>
        <v>2500</v>
      </c>
      <c r="E158" s="55">
        <f t="shared" si="3"/>
        <v>447500</v>
      </c>
      <c r="F158" s="56">
        <f>IF(C158="","",IF(AND(Frec_capitalizacion="Diaria",$D$9="Si"),H157*((1+$D$12)^(VLOOKUP(Frec_deposito,Cantidad_dias,2,0))-1),H157*$D$12))</f>
        <v>15817.56384</v>
      </c>
      <c r="G158" s="56">
        <f t="shared" si="4"/>
        <v>921024.6503</v>
      </c>
      <c r="H158" s="56">
        <f t="shared" si="5"/>
        <v>1368524.65</v>
      </c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ht="15.75" customHeight="1">
      <c r="A159" s="3"/>
      <c r="B159" s="9"/>
      <c r="C159" s="54">
        <f t="shared" si="1"/>
        <v>140</v>
      </c>
      <c r="D159" s="55">
        <f t="shared" si="2"/>
        <v>2500</v>
      </c>
      <c r="E159" s="55">
        <f t="shared" si="3"/>
        <v>450000</v>
      </c>
      <c r="F159" s="56">
        <f>IF(C159="","",IF(AND(Frec_capitalizacion="Diaria",$D$9="Si"),H158*((1+$D$12)^(VLOOKUP(Frec_deposito,Cantidad_dias,2,0))-1),H158*$D$12))</f>
        <v>16032.15258</v>
      </c>
      <c r="G159" s="56">
        <f t="shared" si="4"/>
        <v>937056.8029</v>
      </c>
      <c r="H159" s="56">
        <f t="shared" si="5"/>
        <v>1387056.803</v>
      </c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ht="15.75" customHeight="1">
      <c r="A160" s="3"/>
      <c r="B160" s="9"/>
      <c r="C160" s="54">
        <f t="shared" si="1"/>
        <v>141</v>
      </c>
      <c r="D160" s="55">
        <f t="shared" si="2"/>
        <v>2500</v>
      </c>
      <c r="E160" s="55">
        <f t="shared" si="3"/>
        <v>452500</v>
      </c>
      <c r="F160" s="56">
        <f>IF(C160="","",IF(AND(Frec_capitalizacion="Diaria",$D$9="Si"),H159*((1+$D$12)^(VLOOKUP(Frec_deposito,Cantidad_dias,2,0))-1),H159*$D$12))</f>
        <v>16249.25521</v>
      </c>
      <c r="G160" s="56">
        <f t="shared" si="4"/>
        <v>953306.0581</v>
      </c>
      <c r="H160" s="56">
        <f t="shared" si="5"/>
        <v>1405806.058</v>
      </c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ht="15.75" customHeight="1">
      <c r="A161" s="3"/>
      <c r="B161" s="9"/>
      <c r="C161" s="54">
        <f t="shared" si="1"/>
        <v>142</v>
      </c>
      <c r="D161" s="55">
        <f t="shared" si="2"/>
        <v>2500</v>
      </c>
      <c r="E161" s="55">
        <f t="shared" si="3"/>
        <v>455000</v>
      </c>
      <c r="F161" s="56">
        <f>IF(C161="","",IF(AND(Frec_capitalizacion="Diaria",$D$9="Si"),H160*((1+$D$12)^(VLOOKUP(Frec_deposito,Cantidad_dias,2,0))-1),H160*$D$12))</f>
        <v>16468.90118</v>
      </c>
      <c r="G161" s="56">
        <f t="shared" si="4"/>
        <v>969774.9593</v>
      </c>
      <c r="H161" s="56">
        <f t="shared" si="5"/>
        <v>1424774.959</v>
      </c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ht="15.75" customHeight="1">
      <c r="A162" s="3"/>
      <c r="B162" s="9"/>
      <c r="C162" s="54">
        <f t="shared" si="1"/>
        <v>143</v>
      </c>
      <c r="D162" s="55">
        <f t="shared" si="2"/>
        <v>2500</v>
      </c>
      <c r="E162" s="55">
        <f t="shared" si="3"/>
        <v>457500</v>
      </c>
      <c r="F162" s="56">
        <f>IF(C162="","",IF(AND(Frec_capitalizacion="Diaria",$D$9="Si"),H161*((1+$D$12)^(VLOOKUP(Frec_deposito,Cantidad_dias,2,0))-1),H161*$D$12))</f>
        <v>16691.12028</v>
      </c>
      <c r="G162" s="56">
        <f t="shared" si="4"/>
        <v>986466.0796</v>
      </c>
      <c r="H162" s="56">
        <f t="shared" si="5"/>
        <v>1443966.08</v>
      </c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ht="15.75" customHeight="1">
      <c r="A163" s="3"/>
      <c r="B163" s="9"/>
      <c r="C163" s="54">
        <f t="shared" si="1"/>
        <v>144</v>
      </c>
      <c r="D163" s="55">
        <f t="shared" si="2"/>
        <v>2500</v>
      </c>
      <c r="E163" s="55">
        <f t="shared" si="3"/>
        <v>460000</v>
      </c>
      <c r="F163" s="56">
        <f>IF(C163="","",IF(AND(Frec_capitalizacion="Diaria",$D$9="Si"),H162*((1+$D$12)^(VLOOKUP(Frec_deposito,Cantidad_dias,2,0))-1),H162*$D$12))</f>
        <v>16915.94266</v>
      </c>
      <c r="G163" s="56">
        <f t="shared" si="4"/>
        <v>1003382.022</v>
      </c>
      <c r="H163" s="56">
        <f t="shared" si="5"/>
        <v>1463382.022</v>
      </c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ht="15.75" customHeight="1">
      <c r="A164" s="3"/>
      <c r="B164" s="9"/>
      <c r="C164" s="54">
        <f t="shared" si="1"/>
        <v>145</v>
      </c>
      <c r="D164" s="55">
        <f t="shared" si="2"/>
        <v>2500</v>
      </c>
      <c r="E164" s="55">
        <f t="shared" si="3"/>
        <v>462500</v>
      </c>
      <c r="F164" s="56">
        <f>IF(C164="","",IF(AND(Frec_capitalizacion="Diaria",$D$9="Si"),H163*((1+$D$12)^(VLOOKUP(Frec_deposito,Cantidad_dias,2,0))-1),H163*$D$12))</f>
        <v>17143.39881</v>
      </c>
      <c r="G164" s="56">
        <f t="shared" si="4"/>
        <v>1020525.421</v>
      </c>
      <c r="H164" s="56">
        <f t="shared" si="5"/>
        <v>1483025.421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ht="15.75" customHeight="1">
      <c r="A165" s="3"/>
      <c r="B165" s="9"/>
      <c r="C165" s="54">
        <f t="shared" si="1"/>
        <v>146</v>
      </c>
      <c r="D165" s="55">
        <f t="shared" si="2"/>
        <v>2500</v>
      </c>
      <c r="E165" s="55">
        <f t="shared" si="3"/>
        <v>465000</v>
      </c>
      <c r="F165" s="56">
        <f>IF(C165="","",IF(AND(Frec_capitalizacion="Diaria",$D$9="Si"),H164*((1+$D$12)^(VLOOKUP(Frec_deposito,Cantidad_dias,2,0))-1),H164*$D$12))</f>
        <v>17373.5196</v>
      </c>
      <c r="G165" s="56">
        <f t="shared" si="4"/>
        <v>1037898.941</v>
      </c>
      <c r="H165" s="56">
        <f t="shared" si="5"/>
        <v>1502898.941</v>
      </c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ht="15.75" customHeight="1">
      <c r="A166" s="3"/>
      <c r="B166" s="9"/>
      <c r="C166" s="54">
        <f t="shared" si="1"/>
        <v>147</v>
      </c>
      <c r="D166" s="55">
        <f t="shared" si="2"/>
        <v>2500</v>
      </c>
      <c r="E166" s="55">
        <f t="shared" si="3"/>
        <v>467500</v>
      </c>
      <c r="F166" s="56">
        <f>IF(C166="","",IF(AND(Frec_capitalizacion="Diaria",$D$9="Si"),H165*((1+$D$12)^(VLOOKUP(Frec_deposito,Cantidad_dias,2,0))-1),H165*$D$12))</f>
        <v>17606.33623</v>
      </c>
      <c r="G166" s="56">
        <f t="shared" si="4"/>
        <v>1055505.277</v>
      </c>
      <c r="H166" s="56">
        <f t="shared" si="5"/>
        <v>1523005.277</v>
      </c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ht="15.75" customHeight="1">
      <c r="A167" s="3"/>
      <c r="B167" s="9"/>
      <c r="C167" s="54">
        <f t="shared" si="1"/>
        <v>148</v>
      </c>
      <c r="D167" s="55">
        <f t="shared" si="2"/>
        <v>2500</v>
      </c>
      <c r="E167" s="55">
        <f t="shared" si="3"/>
        <v>470000</v>
      </c>
      <c r="F167" s="56">
        <f>IF(C167="","",IF(AND(Frec_capitalizacion="Diaria",$D$9="Si"),H166*((1+$D$12)^(VLOOKUP(Frec_deposito,Cantidad_dias,2,0))-1),H166*$D$12))</f>
        <v>17841.88029</v>
      </c>
      <c r="G167" s="56">
        <f t="shared" si="4"/>
        <v>1073347.157</v>
      </c>
      <c r="H167" s="56">
        <f t="shared" si="5"/>
        <v>1543347.157</v>
      </c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ht="15.75" customHeight="1">
      <c r="A168" s="3"/>
      <c r="B168" s="9"/>
      <c r="C168" s="54">
        <f t="shared" si="1"/>
        <v>149</v>
      </c>
      <c r="D168" s="55">
        <f t="shared" si="2"/>
        <v>2500</v>
      </c>
      <c r="E168" s="55">
        <f t="shared" si="3"/>
        <v>472500</v>
      </c>
      <c r="F168" s="56">
        <f>IF(C168="","",IF(AND(Frec_capitalizacion="Diaria",$D$9="Si"),H167*((1+$D$12)^(VLOOKUP(Frec_deposito,Cantidad_dias,2,0))-1),H167*$D$12))</f>
        <v>18080.18372</v>
      </c>
      <c r="G168" s="56">
        <f t="shared" si="4"/>
        <v>1091427.341</v>
      </c>
      <c r="H168" s="56">
        <f t="shared" si="5"/>
        <v>1563927.341</v>
      </c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ht="15.75" customHeight="1">
      <c r="A169" s="3"/>
      <c r="B169" s="9"/>
      <c r="C169" s="54">
        <f t="shared" si="1"/>
        <v>150</v>
      </c>
      <c r="D169" s="55">
        <f t="shared" si="2"/>
        <v>2500</v>
      </c>
      <c r="E169" s="55">
        <f t="shared" si="3"/>
        <v>475000</v>
      </c>
      <c r="F169" s="56">
        <f>IF(C169="","",IF(AND(Frec_capitalizacion="Diaria",$D$9="Si"),H168*((1+$D$12)^(VLOOKUP(Frec_deposito,Cantidad_dias,2,0))-1),H168*$D$12))</f>
        <v>18321.27887</v>
      </c>
      <c r="G169" s="56">
        <f t="shared" si="4"/>
        <v>1109748.62</v>
      </c>
      <c r="H169" s="56">
        <f t="shared" si="5"/>
        <v>1584748.62</v>
      </c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ht="15.75" customHeight="1">
      <c r="A170" s="3"/>
      <c r="B170" s="9"/>
      <c r="C170" s="54">
        <f t="shared" si="1"/>
        <v>151</v>
      </c>
      <c r="D170" s="55">
        <f t="shared" si="2"/>
        <v>2500</v>
      </c>
      <c r="E170" s="55">
        <f t="shared" si="3"/>
        <v>477500</v>
      </c>
      <c r="F170" s="56">
        <f>IF(C170="","",IF(AND(Frec_capitalizacion="Diaria",$D$9="Si"),H169*((1+$D$12)^(VLOOKUP(Frec_deposito,Cantidad_dias,2,0))-1),H169*$D$12))</f>
        <v>18565.19842</v>
      </c>
      <c r="G170" s="56">
        <f t="shared" si="4"/>
        <v>1128313.818</v>
      </c>
      <c r="H170" s="56">
        <f t="shared" si="5"/>
        <v>1605813.818</v>
      </c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ht="15.75" customHeight="1">
      <c r="A171" s="3"/>
      <c r="B171" s="9"/>
      <c r="C171" s="54">
        <f t="shared" si="1"/>
        <v>152</v>
      </c>
      <c r="D171" s="55">
        <f t="shared" si="2"/>
        <v>2500</v>
      </c>
      <c r="E171" s="55">
        <f t="shared" si="3"/>
        <v>480000</v>
      </c>
      <c r="F171" s="56">
        <f>IF(C171="","",IF(AND(Frec_capitalizacion="Diaria",$D$9="Si"),H170*((1+$D$12)^(VLOOKUP(Frec_deposito,Cantidad_dias,2,0))-1),H170*$D$12))</f>
        <v>18811.97547</v>
      </c>
      <c r="G171" s="56">
        <f t="shared" si="4"/>
        <v>1147125.794</v>
      </c>
      <c r="H171" s="56">
        <f t="shared" si="5"/>
        <v>1627125.794</v>
      </c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ht="15.75" customHeight="1">
      <c r="A172" s="3"/>
      <c r="B172" s="9"/>
      <c r="C172" s="54">
        <f t="shared" si="1"/>
        <v>153</v>
      </c>
      <c r="D172" s="55">
        <f t="shared" si="2"/>
        <v>2500</v>
      </c>
      <c r="E172" s="55">
        <f t="shared" si="3"/>
        <v>482500</v>
      </c>
      <c r="F172" s="56">
        <f>IF(C172="","",IF(AND(Frec_capitalizacion="Diaria",$D$9="Si"),H171*((1+$D$12)^(VLOOKUP(Frec_deposito,Cantidad_dias,2,0))-1),H171*$D$12))</f>
        <v>19061.64349</v>
      </c>
      <c r="G172" s="56">
        <f t="shared" si="4"/>
        <v>1166187.437</v>
      </c>
      <c r="H172" s="56">
        <f t="shared" si="5"/>
        <v>1648687.437</v>
      </c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ht="15.75" customHeight="1">
      <c r="A173" s="3"/>
      <c r="B173" s="9"/>
      <c r="C173" s="54">
        <f t="shared" si="1"/>
        <v>154</v>
      </c>
      <c r="D173" s="55">
        <f t="shared" si="2"/>
        <v>2500</v>
      </c>
      <c r="E173" s="55">
        <f t="shared" si="3"/>
        <v>485000</v>
      </c>
      <c r="F173" s="56">
        <f>IF(C173="","",IF(AND(Frec_capitalizacion="Diaria",$D$9="Si"),H172*((1+$D$12)^(VLOOKUP(Frec_deposito,Cantidad_dias,2,0))-1),H172*$D$12))</f>
        <v>19314.23635</v>
      </c>
      <c r="G173" s="56">
        <f t="shared" si="4"/>
        <v>1185501.673</v>
      </c>
      <c r="H173" s="56">
        <f t="shared" si="5"/>
        <v>1670501.673</v>
      </c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ht="15.75" customHeight="1">
      <c r="A174" s="3"/>
      <c r="B174" s="9"/>
      <c r="C174" s="54">
        <f t="shared" si="1"/>
        <v>155</v>
      </c>
      <c r="D174" s="55">
        <f t="shared" si="2"/>
        <v>2500</v>
      </c>
      <c r="E174" s="55">
        <f t="shared" si="3"/>
        <v>487500</v>
      </c>
      <c r="F174" s="56">
        <f>IF(C174="","",IF(AND(Frec_capitalizacion="Diaria",$D$9="Si"),H173*((1+$D$12)^(VLOOKUP(Frec_deposito,Cantidad_dias,2,0))-1),H173*$D$12))</f>
        <v>19569.78832</v>
      </c>
      <c r="G174" s="56">
        <f t="shared" si="4"/>
        <v>1205071.462</v>
      </c>
      <c r="H174" s="56">
        <f t="shared" si="5"/>
        <v>1692571.462</v>
      </c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ht="15.75" customHeight="1">
      <c r="A175" s="3"/>
      <c r="B175" s="9"/>
      <c r="C175" s="54">
        <f t="shared" si="1"/>
        <v>156</v>
      </c>
      <c r="D175" s="55">
        <f t="shared" si="2"/>
        <v>2500</v>
      </c>
      <c r="E175" s="55">
        <f t="shared" si="3"/>
        <v>490000</v>
      </c>
      <c r="F175" s="56">
        <f>IF(C175="","",IF(AND(Frec_capitalizacion="Diaria",$D$9="Si"),H174*((1+$D$12)^(VLOOKUP(Frec_deposito,Cantidad_dias,2,0))-1),H174*$D$12))</f>
        <v>19828.33406</v>
      </c>
      <c r="G175" s="56">
        <f t="shared" si="4"/>
        <v>1224899.796</v>
      </c>
      <c r="H175" s="56">
        <f t="shared" si="5"/>
        <v>1714899.796</v>
      </c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ht="15.75" customHeight="1">
      <c r="A176" s="3"/>
      <c r="B176" s="9"/>
      <c r="C176" s="54">
        <f t="shared" si="1"/>
        <v>157</v>
      </c>
      <c r="D176" s="55">
        <f t="shared" si="2"/>
        <v>2500</v>
      </c>
      <c r="E176" s="55">
        <f t="shared" si="3"/>
        <v>492500</v>
      </c>
      <c r="F176" s="56">
        <f>IF(C176="","",IF(AND(Frec_capitalizacion="Diaria",$D$9="Si"),H175*((1+$D$12)^(VLOOKUP(Frec_deposito,Cantidad_dias,2,0))-1),H175*$D$12))</f>
        <v>20089.90863</v>
      </c>
      <c r="G176" s="56">
        <f t="shared" si="4"/>
        <v>1244989.704</v>
      </c>
      <c r="H176" s="56">
        <f t="shared" si="5"/>
        <v>1737489.704</v>
      </c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ht="15.75" customHeight="1">
      <c r="A177" s="3"/>
      <c r="B177" s="9"/>
      <c r="C177" s="54">
        <f t="shared" si="1"/>
        <v>158</v>
      </c>
      <c r="D177" s="55">
        <f t="shared" si="2"/>
        <v>2500</v>
      </c>
      <c r="E177" s="55">
        <f t="shared" si="3"/>
        <v>495000</v>
      </c>
      <c r="F177" s="56">
        <f>IF(C177="","",IF(AND(Frec_capitalizacion="Diaria",$D$9="Si"),H176*((1+$D$12)^(VLOOKUP(Frec_deposito,Cantidad_dias,2,0))-1),H176*$D$12))</f>
        <v>20354.54754</v>
      </c>
      <c r="G177" s="56">
        <f t="shared" si="4"/>
        <v>1265344.252</v>
      </c>
      <c r="H177" s="56">
        <f t="shared" si="5"/>
        <v>1760344.252</v>
      </c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ht="15.75" customHeight="1">
      <c r="A178" s="3"/>
      <c r="B178" s="9"/>
      <c r="C178" s="54">
        <f t="shared" si="1"/>
        <v>159</v>
      </c>
      <c r="D178" s="55">
        <f t="shared" si="2"/>
        <v>2500</v>
      </c>
      <c r="E178" s="55">
        <f t="shared" si="3"/>
        <v>497500</v>
      </c>
      <c r="F178" s="56">
        <f>IF(C178="","",IF(AND(Frec_capitalizacion="Diaria",$D$9="Si"),H177*((1+$D$12)^(VLOOKUP(Frec_deposito,Cantidad_dias,2,0))-1),H177*$D$12))</f>
        <v>20622.28666</v>
      </c>
      <c r="G178" s="56">
        <f t="shared" si="4"/>
        <v>1285966.539</v>
      </c>
      <c r="H178" s="56">
        <f t="shared" si="5"/>
        <v>1783466.539</v>
      </c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ht="15.75" customHeight="1">
      <c r="A179" s="3"/>
      <c r="B179" s="9"/>
      <c r="C179" s="54">
        <f t="shared" si="1"/>
        <v>160</v>
      </c>
      <c r="D179" s="55">
        <f t="shared" si="2"/>
        <v>2500</v>
      </c>
      <c r="E179" s="55">
        <f t="shared" si="3"/>
        <v>500000</v>
      </c>
      <c r="F179" s="56">
        <f>IF(C179="","",IF(AND(Frec_capitalizacion="Diaria",$D$9="Si"),H178*((1+$D$12)^(VLOOKUP(Frec_deposito,Cantidad_dias,2,0))-1),H178*$D$12))</f>
        <v>20893.16233</v>
      </c>
      <c r="G179" s="56">
        <f t="shared" si="4"/>
        <v>1306859.701</v>
      </c>
      <c r="H179" s="56">
        <f t="shared" si="5"/>
        <v>1806859.701</v>
      </c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ht="15.75" customHeight="1">
      <c r="A180" s="3"/>
      <c r="B180" s="9"/>
      <c r="C180" s="54">
        <f t="shared" si="1"/>
        <v>161</v>
      </c>
      <c r="D180" s="55">
        <f t="shared" si="2"/>
        <v>2500</v>
      </c>
      <c r="E180" s="55">
        <f t="shared" si="3"/>
        <v>502500</v>
      </c>
      <c r="F180" s="56">
        <f>IF(C180="","",IF(AND(Frec_capitalizacion="Diaria",$D$9="Si"),H179*((1+$D$12)^(VLOOKUP(Frec_deposito,Cantidad_dias,2,0))-1),H179*$D$12))</f>
        <v>21167.21128</v>
      </c>
      <c r="G180" s="56">
        <f t="shared" si="4"/>
        <v>1328026.912</v>
      </c>
      <c r="H180" s="56">
        <f t="shared" si="5"/>
        <v>1830526.912</v>
      </c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ht="15.75" customHeight="1">
      <c r="A181" s="3"/>
      <c r="B181" s="9"/>
      <c r="C181" s="54">
        <f t="shared" si="1"/>
        <v>162</v>
      </c>
      <c r="D181" s="55">
        <f t="shared" si="2"/>
        <v>2500</v>
      </c>
      <c r="E181" s="55">
        <f t="shared" si="3"/>
        <v>505000</v>
      </c>
      <c r="F181" s="56">
        <f>IF(C181="","",IF(AND(Frec_capitalizacion="Diaria",$D$9="Si"),H180*((1+$D$12)^(VLOOKUP(Frec_deposito,Cantidad_dias,2,0))-1),H180*$D$12))</f>
        <v>21444.4707</v>
      </c>
      <c r="G181" s="56">
        <f t="shared" si="4"/>
        <v>1349471.383</v>
      </c>
      <c r="H181" s="56">
        <f t="shared" si="5"/>
        <v>1854471.383</v>
      </c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ht="15.75" customHeight="1">
      <c r="A182" s="3"/>
      <c r="B182" s="9"/>
      <c r="C182" s="54">
        <f t="shared" si="1"/>
        <v>163</v>
      </c>
      <c r="D182" s="55">
        <f t="shared" si="2"/>
        <v>2500</v>
      </c>
      <c r="E182" s="55">
        <f t="shared" si="3"/>
        <v>507500</v>
      </c>
      <c r="F182" s="56">
        <f>IF(C182="","",IF(AND(Frec_capitalizacion="Diaria",$D$9="Si"),H181*((1+$D$12)^(VLOOKUP(Frec_deposito,Cantidad_dias,2,0))-1),H181*$D$12))</f>
        <v>21724.97818</v>
      </c>
      <c r="G182" s="56">
        <f t="shared" si="4"/>
        <v>1371196.361</v>
      </c>
      <c r="H182" s="56">
        <f t="shared" si="5"/>
        <v>1878696.361</v>
      </c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ht="15.75" customHeight="1">
      <c r="A183" s="3"/>
      <c r="B183" s="9"/>
      <c r="C183" s="54">
        <f t="shared" si="1"/>
        <v>164</v>
      </c>
      <c r="D183" s="55">
        <f t="shared" si="2"/>
        <v>2500</v>
      </c>
      <c r="E183" s="55">
        <f t="shared" si="3"/>
        <v>510000</v>
      </c>
      <c r="F183" s="56">
        <f>IF(C183="","",IF(AND(Frec_capitalizacion="Diaria",$D$9="Si"),H182*((1+$D$12)^(VLOOKUP(Frec_deposito,Cantidad_dias,2,0))-1),H182*$D$12))</f>
        <v>22008.77179</v>
      </c>
      <c r="G183" s="56">
        <f t="shared" si="4"/>
        <v>1393205.133</v>
      </c>
      <c r="H183" s="56">
        <f t="shared" si="5"/>
        <v>1903205.133</v>
      </c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ht="15.75" customHeight="1">
      <c r="A184" s="3"/>
      <c r="B184" s="9"/>
      <c r="C184" s="54">
        <f t="shared" si="1"/>
        <v>165</v>
      </c>
      <c r="D184" s="55">
        <f t="shared" si="2"/>
        <v>2500</v>
      </c>
      <c r="E184" s="55">
        <f t="shared" si="3"/>
        <v>512500</v>
      </c>
      <c r="F184" s="56">
        <f>IF(C184="","",IF(AND(Frec_capitalizacion="Diaria",$D$9="Si"),H183*((1+$D$12)^(VLOOKUP(Frec_deposito,Cantidad_dias,2,0))-1),H183*$D$12))</f>
        <v>22295.89001</v>
      </c>
      <c r="G184" s="56">
        <f t="shared" si="4"/>
        <v>1415501.023</v>
      </c>
      <c r="H184" s="56">
        <f t="shared" si="5"/>
        <v>1928001.023</v>
      </c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ht="15.75" customHeight="1">
      <c r="A185" s="3"/>
      <c r="B185" s="9"/>
      <c r="C185" s="54">
        <f t="shared" si="1"/>
        <v>166</v>
      </c>
      <c r="D185" s="55">
        <f t="shared" si="2"/>
        <v>2500</v>
      </c>
      <c r="E185" s="55">
        <f t="shared" si="3"/>
        <v>515000</v>
      </c>
      <c r="F185" s="56">
        <f>IF(C185="","",IF(AND(Frec_capitalizacion="Diaria",$D$9="Si"),H184*((1+$D$12)^(VLOOKUP(Frec_deposito,Cantidad_dias,2,0))-1),H184*$D$12))</f>
        <v>22586.37181</v>
      </c>
      <c r="G185" s="56">
        <f t="shared" si="4"/>
        <v>1438087.395</v>
      </c>
      <c r="H185" s="56">
        <f t="shared" si="5"/>
        <v>1953087.395</v>
      </c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ht="15.75" customHeight="1">
      <c r="A186" s="3"/>
      <c r="B186" s="9"/>
      <c r="C186" s="54">
        <f t="shared" si="1"/>
        <v>167</v>
      </c>
      <c r="D186" s="55">
        <f t="shared" si="2"/>
        <v>2500</v>
      </c>
      <c r="E186" s="55">
        <f t="shared" si="3"/>
        <v>517500</v>
      </c>
      <c r="F186" s="56">
        <f>IF(C186="","",IF(AND(Frec_capitalizacion="Diaria",$D$9="Si"),H185*((1+$D$12)^(VLOOKUP(Frec_deposito,Cantidad_dias,2,0))-1),H185*$D$12))</f>
        <v>22880.25657</v>
      </c>
      <c r="G186" s="56">
        <f t="shared" si="4"/>
        <v>1460967.651</v>
      </c>
      <c r="H186" s="56">
        <f t="shared" si="5"/>
        <v>1978467.651</v>
      </c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ht="15.75" customHeight="1">
      <c r="A187" s="3"/>
      <c r="B187" s="9"/>
      <c r="C187" s="54">
        <f t="shared" si="1"/>
        <v>168</v>
      </c>
      <c r="D187" s="55">
        <f t="shared" si="2"/>
        <v>2500</v>
      </c>
      <c r="E187" s="55">
        <f t="shared" si="3"/>
        <v>520000</v>
      </c>
      <c r="F187" s="56">
        <f>IF(C187="","",IF(AND(Frec_capitalizacion="Diaria",$D$9="Si"),H186*((1+$D$12)^(VLOOKUP(Frec_deposito,Cantidad_dias,2,0))-1),H186*$D$12))</f>
        <v>23177.58416</v>
      </c>
      <c r="G187" s="56">
        <f t="shared" si="4"/>
        <v>1484145.236</v>
      </c>
      <c r="H187" s="56">
        <f t="shared" si="5"/>
        <v>2004145.236</v>
      </c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ht="15.75" customHeight="1">
      <c r="A188" s="3"/>
      <c r="B188" s="9"/>
      <c r="C188" s="54">
        <f t="shared" si="1"/>
        <v>169</v>
      </c>
      <c r="D188" s="55">
        <f t="shared" si="2"/>
        <v>2500</v>
      </c>
      <c r="E188" s="55">
        <f t="shared" si="3"/>
        <v>522500</v>
      </c>
      <c r="F188" s="56">
        <f>IF(C188="","",IF(AND(Frec_capitalizacion="Diaria",$D$9="Si"),H187*((1+$D$12)^(VLOOKUP(Frec_deposito,Cantidad_dias,2,0))-1),H187*$D$12))</f>
        <v>23478.39493</v>
      </c>
      <c r="G188" s="56">
        <f t="shared" si="4"/>
        <v>1507623.63</v>
      </c>
      <c r="H188" s="56">
        <f t="shared" si="5"/>
        <v>2030123.63</v>
      </c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ht="15.75" customHeight="1">
      <c r="A189" s="3"/>
      <c r="B189" s="9"/>
      <c r="C189" s="54">
        <f t="shared" si="1"/>
        <v>170</v>
      </c>
      <c r="D189" s="55">
        <f t="shared" si="2"/>
        <v>2500</v>
      </c>
      <c r="E189" s="55">
        <f t="shared" si="3"/>
        <v>525000</v>
      </c>
      <c r="F189" s="56">
        <f>IF(C189="","",IF(AND(Frec_capitalizacion="Diaria",$D$9="Si"),H188*((1+$D$12)^(VLOOKUP(Frec_deposito,Cantidad_dias,2,0))-1),H188*$D$12))</f>
        <v>23782.72967</v>
      </c>
      <c r="G189" s="56">
        <f t="shared" si="4"/>
        <v>1531406.36</v>
      </c>
      <c r="H189" s="56">
        <f t="shared" si="5"/>
        <v>2056406.36</v>
      </c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ht="15.75" customHeight="1">
      <c r="A190" s="3"/>
      <c r="B190" s="9"/>
      <c r="C190" s="54">
        <f t="shared" si="1"/>
        <v>171</v>
      </c>
      <c r="D190" s="55">
        <f t="shared" si="2"/>
        <v>2500</v>
      </c>
      <c r="E190" s="55">
        <f t="shared" si="3"/>
        <v>527500</v>
      </c>
      <c r="F190" s="56">
        <f>IF(C190="","",IF(AND(Frec_capitalizacion="Diaria",$D$9="Si"),H189*((1+$D$12)^(VLOOKUP(Frec_deposito,Cantidad_dias,2,0))-1),H189*$D$12))</f>
        <v>24090.62966</v>
      </c>
      <c r="G190" s="56">
        <f t="shared" si="4"/>
        <v>1555496.99</v>
      </c>
      <c r="H190" s="56">
        <f t="shared" si="5"/>
        <v>2082996.99</v>
      </c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ht="15.75" customHeight="1">
      <c r="A191" s="3"/>
      <c r="B191" s="9"/>
      <c r="C191" s="54">
        <f t="shared" si="1"/>
        <v>172</v>
      </c>
      <c r="D191" s="55">
        <f t="shared" si="2"/>
        <v>2500</v>
      </c>
      <c r="E191" s="55">
        <f t="shared" si="3"/>
        <v>530000</v>
      </c>
      <c r="F191" s="56">
        <f>IF(C191="","",IF(AND(Frec_capitalizacion="Diaria",$D$9="Si"),H190*((1+$D$12)^(VLOOKUP(Frec_deposito,Cantidad_dias,2,0))-1),H190*$D$12))</f>
        <v>24402.13668</v>
      </c>
      <c r="G191" s="56">
        <f t="shared" si="4"/>
        <v>1579899.126</v>
      </c>
      <c r="H191" s="56">
        <f t="shared" si="5"/>
        <v>2109899.126</v>
      </c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ht="15.75" customHeight="1">
      <c r="A192" s="3"/>
      <c r="B192" s="9"/>
      <c r="C192" s="54">
        <f t="shared" si="1"/>
        <v>173</v>
      </c>
      <c r="D192" s="55">
        <f t="shared" si="2"/>
        <v>2500</v>
      </c>
      <c r="E192" s="55">
        <f t="shared" si="3"/>
        <v>532500</v>
      </c>
      <c r="F192" s="56">
        <f>IF(C192="","",IF(AND(Frec_capitalizacion="Diaria",$D$9="Si"),H191*((1+$D$12)^(VLOOKUP(Frec_deposito,Cantidad_dias,2,0))-1),H191*$D$12))</f>
        <v>24717.29298</v>
      </c>
      <c r="G192" s="56">
        <f t="shared" si="4"/>
        <v>1604616.419</v>
      </c>
      <c r="H192" s="56">
        <f t="shared" si="5"/>
        <v>2137116.419</v>
      </c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ht="15.75" customHeight="1">
      <c r="A193" s="3"/>
      <c r="B193" s="9"/>
      <c r="C193" s="54">
        <f t="shared" si="1"/>
        <v>174</v>
      </c>
      <c r="D193" s="55">
        <f t="shared" si="2"/>
        <v>2500</v>
      </c>
      <c r="E193" s="55">
        <f t="shared" si="3"/>
        <v>535000</v>
      </c>
      <c r="F193" s="56">
        <f>IF(C193="","",IF(AND(Frec_capitalizacion="Diaria",$D$9="Si"),H192*((1+$D$12)^(VLOOKUP(Frec_deposito,Cantidad_dias,2,0))-1),H192*$D$12))</f>
        <v>25036.1413</v>
      </c>
      <c r="G193" s="56">
        <f t="shared" si="4"/>
        <v>1629652.561</v>
      </c>
      <c r="H193" s="56">
        <f t="shared" si="5"/>
        <v>2164652.561</v>
      </c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ht="15.75" customHeight="1">
      <c r="A194" s="3"/>
      <c r="B194" s="9"/>
      <c r="C194" s="54">
        <f t="shared" si="1"/>
        <v>175</v>
      </c>
      <c r="D194" s="55">
        <f t="shared" si="2"/>
        <v>2500</v>
      </c>
      <c r="E194" s="55">
        <f t="shared" si="3"/>
        <v>537500</v>
      </c>
      <c r="F194" s="56">
        <f>IF(C194="","",IF(AND(Frec_capitalizacion="Diaria",$D$9="Si"),H193*((1+$D$12)^(VLOOKUP(Frec_deposito,Cantidad_dias,2,0))-1),H193*$D$12))</f>
        <v>25358.72491</v>
      </c>
      <c r="G194" s="56">
        <f t="shared" si="4"/>
        <v>1655011.286</v>
      </c>
      <c r="H194" s="56">
        <f t="shared" si="5"/>
        <v>2192511.286</v>
      </c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ht="15.75" customHeight="1">
      <c r="A195" s="3"/>
      <c r="B195" s="9"/>
      <c r="C195" s="54">
        <f t="shared" si="1"/>
        <v>176</v>
      </c>
      <c r="D195" s="55">
        <f t="shared" si="2"/>
        <v>2500</v>
      </c>
      <c r="E195" s="55">
        <f t="shared" si="3"/>
        <v>540000</v>
      </c>
      <c r="F195" s="56">
        <f>IF(C195="","",IF(AND(Frec_capitalizacion="Diaria",$D$9="Si"),H194*((1+$D$12)^(VLOOKUP(Frec_deposito,Cantidad_dias,2,0))-1),H194*$D$12))</f>
        <v>25685.08756</v>
      </c>
      <c r="G195" s="56">
        <f t="shared" si="4"/>
        <v>1680696.373</v>
      </c>
      <c r="H195" s="56">
        <f t="shared" si="5"/>
        <v>2220696.373</v>
      </c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ht="15.75" customHeight="1">
      <c r="A196" s="3"/>
      <c r="B196" s="9"/>
      <c r="C196" s="54">
        <f t="shared" si="1"/>
        <v>177</v>
      </c>
      <c r="D196" s="55">
        <f t="shared" si="2"/>
        <v>2500</v>
      </c>
      <c r="E196" s="55">
        <f t="shared" si="3"/>
        <v>542500</v>
      </c>
      <c r="F196" s="56">
        <f>IF(C196="","",IF(AND(Frec_capitalizacion="Diaria",$D$9="Si"),H195*((1+$D$12)^(VLOOKUP(Frec_deposito,Cantidad_dias,2,0))-1),H195*$D$12))</f>
        <v>26015.27352</v>
      </c>
      <c r="G196" s="56">
        <f t="shared" si="4"/>
        <v>1706711.647</v>
      </c>
      <c r="H196" s="56">
        <f t="shared" si="5"/>
        <v>2249211.647</v>
      </c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ht="15.75" customHeight="1">
      <c r="A197" s="3"/>
      <c r="B197" s="9"/>
      <c r="C197" s="54">
        <f t="shared" si="1"/>
        <v>178</v>
      </c>
      <c r="D197" s="55">
        <f t="shared" si="2"/>
        <v>2500</v>
      </c>
      <c r="E197" s="55">
        <f t="shared" si="3"/>
        <v>545000</v>
      </c>
      <c r="F197" s="56">
        <f>IF(C197="","",IF(AND(Frec_capitalizacion="Diaria",$D$9="Si"),H196*((1+$D$12)^(VLOOKUP(Frec_deposito,Cantidad_dias,2,0))-1),H196*$D$12))</f>
        <v>26349.32758</v>
      </c>
      <c r="G197" s="56">
        <f t="shared" si="4"/>
        <v>1733060.974</v>
      </c>
      <c r="H197" s="56">
        <f t="shared" si="5"/>
        <v>2278060.974</v>
      </c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ht="15.75" customHeight="1">
      <c r="A198" s="3"/>
      <c r="B198" s="9"/>
      <c r="C198" s="54">
        <f t="shared" si="1"/>
        <v>179</v>
      </c>
      <c r="D198" s="55">
        <f t="shared" si="2"/>
        <v>2500</v>
      </c>
      <c r="E198" s="55">
        <f t="shared" si="3"/>
        <v>547500</v>
      </c>
      <c r="F198" s="56">
        <f>IF(C198="","",IF(AND(Frec_capitalizacion="Diaria",$D$9="Si"),H197*((1+$D$12)^(VLOOKUP(Frec_deposito,Cantidad_dias,2,0))-1),H197*$D$12))</f>
        <v>26687.29505</v>
      </c>
      <c r="G198" s="56">
        <f t="shared" si="4"/>
        <v>1759748.269</v>
      </c>
      <c r="H198" s="56">
        <f t="shared" si="5"/>
        <v>2307248.269</v>
      </c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ht="15.75" customHeight="1">
      <c r="A199" s="3"/>
      <c r="B199" s="9"/>
      <c r="C199" s="54">
        <f t="shared" si="1"/>
        <v>180</v>
      </c>
      <c r="D199" s="55">
        <f t="shared" si="2"/>
        <v>2500</v>
      </c>
      <c r="E199" s="55">
        <f t="shared" si="3"/>
        <v>550000</v>
      </c>
      <c r="F199" s="56">
        <f>IF(C199="","",IF(AND(Frec_capitalizacion="Diaria",$D$9="Si"),H198*((1+$D$12)^(VLOOKUP(Frec_deposito,Cantidad_dias,2,0))-1),H198*$D$12))</f>
        <v>27029.22179</v>
      </c>
      <c r="G199" s="56">
        <f t="shared" si="4"/>
        <v>1786777.491</v>
      </c>
      <c r="H199" s="56">
        <f t="shared" si="5"/>
        <v>2336777.491</v>
      </c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ht="15.75" customHeight="1">
      <c r="A200" s="3"/>
      <c r="B200" s="9"/>
      <c r="C200" s="54" t="str">
        <f t="shared" si="1"/>
        <v/>
      </c>
      <c r="D200" s="55" t="str">
        <f t="shared" si="2"/>
        <v/>
      </c>
      <c r="E200" s="55" t="str">
        <f t="shared" si="3"/>
        <v/>
      </c>
      <c r="F200" s="56" t="str">
        <f>IF(C200="","",IF(AND(Frec_capitalizacion="Diaria",$D$9="Si"),H199*((1+$D$12)^(VLOOKUP(Frec_deposito,Cantidad_dias,2,0))-1),H199*$D$12))</f>
        <v/>
      </c>
      <c r="G200" s="56" t="str">
        <f t="shared" si="4"/>
        <v/>
      </c>
      <c r="H200" s="56" t="str">
        <f t="shared" si="5"/>
        <v/>
      </c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ht="15.75" customHeight="1">
      <c r="A201" s="3"/>
      <c r="B201" s="9"/>
      <c r="C201" s="54" t="str">
        <f t="shared" si="1"/>
        <v/>
      </c>
      <c r="D201" s="55" t="str">
        <f t="shared" si="2"/>
        <v/>
      </c>
      <c r="E201" s="55" t="str">
        <f t="shared" si="3"/>
        <v/>
      </c>
      <c r="F201" s="56" t="str">
        <f>IF(C201="","",IF(AND(Frec_capitalizacion="Diaria",$D$9="Si"),H200*((1+$D$12)^(VLOOKUP(Frec_deposito,Cantidad_dias,2,0))-1),H200*$D$12))</f>
        <v/>
      </c>
      <c r="G201" s="56" t="str">
        <f t="shared" si="4"/>
        <v/>
      </c>
      <c r="H201" s="56" t="str">
        <f t="shared" si="5"/>
        <v/>
      </c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ht="15.75" customHeight="1">
      <c r="A202" s="3"/>
      <c r="B202" s="9"/>
      <c r="C202" s="54" t="str">
        <f t="shared" si="1"/>
        <v/>
      </c>
      <c r="D202" s="55" t="str">
        <f t="shared" si="2"/>
        <v/>
      </c>
      <c r="E202" s="55" t="str">
        <f t="shared" si="3"/>
        <v/>
      </c>
      <c r="F202" s="56" t="str">
        <f>IF(C202="","",IF(AND(Frec_capitalizacion="Diaria",$D$9="Si"),H201*((1+$D$12)^(VLOOKUP(Frec_deposito,Cantidad_dias,2,0))-1),H201*$D$12))</f>
        <v/>
      </c>
      <c r="G202" s="56" t="str">
        <f t="shared" si="4"/>
        <v/>
      </c>
      <c r="H202" s="56" t="str">
        <f t="shared" si="5"/>
        <v/>
      </c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ht="15.75" customHeight="1">
      <c r="A203" s="3"/>
      <c r="B203" s="9"/>
      <c r="C203" s="54" t="str">
        <f t="shared" si="1"/>
        <v/>
      </c>
      <c r="D203" s="55" t="str">
        <f t="shared" si="2"/>
        <v/>
      </c>
      <c r="E203" s="55" t="str">
        <f t="shared" si="3"/>
        <v/>
      </c>
      <c r="F203" s="56" t="str">
        <f>IF(C203="","",IF(AND(Frec_capitalizacion="Diaria",$D$9="Si"),H202*((1+$D$12)^(VLOOKUP(Frec_deposito,Cantidad_dias,2,0))-1),H202*$D$12))</f>
        <v/>
      </c>
      <c r="G203" s="56" t="str">
        <f t="shared" si="4"/>
        <v/>
      </c>
      <c r="H203" s="56" t="str">
        <f t="shared" si="5"/>
        <v/>
      </c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ht="15.75" customHeight="1">
      <c r="A204" s="3"/>
      <c r="B204" s="9"/>
      <c r="C204" s="54" t="str">
        <f t="shared" si="1"/>
        <v/>
      </c>
      <c r="D204" s="55" t="str">
        <f t="shared" si="2"/>
        <v/>
      </c>
      <c r="E204" s="55" t="str">
        <f t="shared" si="3"/>
        <v/>
      </c>
      <c r="F204" s="56" t="str">
        <f>IF(C204="","",IF(AND(Frec_capitalizacion="Diaria",$D$9="Si"),H203*((1+$D$12)^(VLOOKUP(Frec_deposito,Cantidad_dias,2,0))-1),H203*$D$12))</f>
        <v/>
      </c>
      <c r="G204" s="56" t="str">
        <f t="shared" si="4"/>
        <v/>
      </c>
      <c r="H204" s="56" t="str">
        <f t="shared" si="5"/>
        <v/>
      </c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ht="15.75" customHeight="1">
      <c r="A205" s="3"/>
      <c r="B205" s="9"/>
      <c r="C205" s="54" t="str">
        <f t="shared" si="1"/>
        <v/>
      </c>
      <c r="D205" s="55" t="str">
        <f t="shared" si="2"/>
        <v/>
      </c>
      <c r="E205" s="55" t="str">
        <f t="shared" si="3"/>
        <v/>
      </c>
      <c r="F205" s="56" t="str">
        <f>IF(C205="","",IF(AND(Frec_capitalizacion="Diaria",$D$9="Si"),H204*((1+$D$12)^(VLOOKUP(Frec_deposito,Cantidad_dias,2,0))-1),H204*$D$12))</f>
        <v/>
      </c>
      <c r="G205" s="56" t="str">
        <f t="shared" si="4"/>
        <v/>
      </c>
      <c r="H205" s="56" t="str">
        <f t="shared" si="5"/>
        <v/>
      </c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ht="15.75" customHeight="1">
      <c r="A206" s="3"/>
      <c r="B206" s="9"/>
      <c r="C206" s="54" t="str">
        <f t="shared" si="1"/>
        <v/>
      </c>
      <c r="D206" s="55" t="str">
        <f t="shared" si="2"/>
        <v/>
      </c>
      <c r="E206" s="55" t="str">
        <f t="shared" si="3"/>
        <v/>
      </c>
      <c r="F206" s="56" t="str">
        <f>IF(C206="","",IF(AND(Frec_capitalizacion="Diaria",$D$9="Si"),H205*((1+$D$12)^(VLOOKUP(Frec_deposito,Cantidad_dias,2,0))-1),H205*$D$12))</f>
        <v/>
      </c>
      <c r="G206" s="56" t="str">
        <f t="shared" si="4"/>
        <v/>
      </c>
      <c r="H206" s="56" t="str">
        <f t="shared" si="5"/>
        <v/>
      </c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ht="15.75" customHeight="1">
      <c r="A207" s="3"/>
      <c r="B207" s="9"/>
      <c r="C207" s="54" t="str">
        <f t="shared" si="1"/>
        <v/>
      </c>
      <c r="D207" s="55" t="str">
        <f t="shared" si="2"/>
        <v/>
      </c>
      <c r="E207" s="55" t="str">
        <f t="shared" si="3"/>
        <v/>
      </c>
      <c r="F207" s="56" t="str">
        <f>IF(C207="","",IF(AND(Frec_capitalizacion="Diaria",$D$9="Si"),H206*((1+$D$12)^(VLOOKUP(Frec_deposito,Cantidad_dias,2,0))-1),H206*$D$12))</f>
        <v/>
      </c>
      <c r="G207" s="56" t="str">
        <f t="shared" si="4"/>
        <v/>
      </c>
      <c r="H207" s="56" t="str">
        <f t="shared" si="5"/>
        <v/>
      </c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ht="15.75" customHeight="1">
      <c r="A208" s="3"/>
      <c r="B208" s="9"/>
      <c r="C208" s="54" t="str">
        <f t="shared" si="1"/>
        <v/>
      </c>
      <c r="D208" s="55" t="str">
        <f t="shared" si="2"/>
        <v/>
      </c>
      <c r="E208" s="55" t="str">
        <f t="shared" si="3"/>
        <v/>
      </c>
      <c r="F208" s="56" t="str">
        <f>IF(C208="","",IF(AND(Frec_capitalizacion="Diaria",$D$9="Si"),H207*((1+$D$12)^(VLOOKUP(Frec_deposito,Cantidad_dias,2,0))-1),H207*$D$12))</f>
        <v/>
      </c>
      <c r="G208" s="56" t="str">
        <f t="shared" si="4"/>
        <v/>
      </c>
      <c r="H208" s="56" t="str">
        <f t="shared" si="5"/>
        <v/>
      </c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ht="15.75" customHeight="1">
      <c r="A209" s="3"/>
      <c r="B209" s="9"/>
      <c r="C209" s="54" t="str">
        <f t="shared" si="1"/>
        <v/>
      </c>
      <c r="D209" s="55" t="str">
        <f t="shared" si="2"/>
        <v/>
      </c>
      <c r="E209" s="55" t="str">
        <f t="shared" si="3"/>
        <v/>
      </c>
      <c r="F209" s="56" t="str">
        <f>IF(C209="","",IF(AND(Frec_capitalizacion="Diaria",$D$9="Si"),H208*((1+$D$12)^(VLOOKUP(Frec_deposito,Cantidad_dias,2,0))-1),H208*$D$12))</f>
        <v/>
      </c>
      <c r="G209" s="56" t="str">
        <f t="shared" si="4"/>
        <v/>
      </c>
      <c r="H209" s="56" t="str">
        <f t="shared" si="5"/>
        <v/>
      </c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ht="15.75" customHeight="1">
      <c r="A210" s="3"/>
      <c r="B210" s="9"/>
      <c r="C210" s="54" t="str">
        <f t="shared" si="1"/>
        <v/>
      </c>
      <c r="D210" s="55" t="str">
        <f t="shared" si="2"/>
        <v/>
      </c>
      <c r="E210" s="55" t="str">
        <f t="shared" si="3"/>
        <v/>
      </c>
      <c r="F210" s="56" t="str">
        <f>IF(C210="","",IF(AND(Frec_capitalizacion="Diaria",$D$9="Si"),H209*((1+$D$12)^(VLOOKUP(Frec_deposito,Cantidad_dias,2,0))-1),H209*$D$12))</f>
        <v/>
      </c>
      <c r="G210" s="56" t="str">
        <f t="shared" si="4"/>
        <v/>
      </c>
      <c r="H210" s="56" t="str">
        <f t="shared" si="5"/>
        <v/>
      </c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ht="15.75" customHeight="1">
      <c r="A211" s="3"/>
      <c r="B211" s="9"/>
      <c r="C211" s="54" t="str">
        <f t="shared" si="1"/>
        <v/>
      </c>
      <c r="D211" s="55" t="str">
        <f t="shared" si="2"/>
        <v/>
      </c>
      <c r="E211" s="55" t="str">
        <f t="shared" si="3"/>
        <v/>
      </c>
      <c r="F211" s="56" t="str">
        <f>IF(C211="","",IF(AND(Frec_capitalizacion="Diaria",$D$9="Si"),H210*((1+$D$12)^(VLOOKUP(Frec_deposito,Cantidad_dias,2,0))-1),H210*$D$12))</f>
        <v/>
      </c>
      <c r="G211" s="56" t="str">
        <f t="shared" si="4"/>
        <v/>
      </c>
      <c r="H211" s="56" t="str">
        <f t="shared" si="5"/>
        <v/>
      </c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ht="15.75" customHeight="1">
      <c r="A212" s="3"/>
      <c r="B212" s="9"/>
      <c r="C212" s="54" t="str">
        <f t="shared" si="1"/>
        <v/>
      </c>
      <c r="D212" s="55" t="str">
        <f t="shared" si="2"/>
        <v/>
      </c>
      <c r="E212" s="55" t="str">
        <f t="shared" si="3"/>
        <v/>
      </c>
      <c r="F212" s="56" t="str">
        <f>IF(C212="","",IF(AND(Frec_capitalizacion="Diaria",$D$9="Si"),H211*((1+$D$12)^(VLOOKUP(Frec_deposito,Cantidad_dias,2,0))-1),H211*$D$12))</f>
        <v/>
      </c>
      <c r="G212" s="56" t="str">
        <f t="shared" si="4"/>
        <v/>
      </c>
      <c r="H212" s="56" t="str">
        <f t="shared" si="5"/>
        <v/>
      </c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ht="15.75" customHeight="1">
      <c r="A213" s="3"/>
      <c r="B213" s="9"/>
      <c r="C213" s="54" t="str">
        <f t="shared" si="1"/>
        <v/>
      </c>
      <c r="D213" s="55" t="str">
        <f t="shared" si="2"/>
        <v/>
      </c>
      <c r="E213" s="55" t="str">
        <f t="shared" si="3"/>
        <v/>
      </c>
      <c r="F213" s="56" t="str">
        <f>IF(C213="","",IF(AND(Frec_capitalizacion="Diaria",$D$9="Si"),H212*((1+$D$12)^(VLOOKUP(Frec_deposito,Cantidad_dias,2,0))-1),H212*$D$12))</f>
        <v/>
      </c>
      <c r="G213" s="56" t="str">
        <f t="shared" si="4"/>
        <v/>
      </c>
      <c r="H213" s="56" t="str">
        <f t="shared" si="5"/>
        <v/>
      </c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ht="15.75" customHeight="1">
      <c r="A214" s="3"/>
      <c r="B214" s="9"/>
      <c r="C214" s="54" t="str">
        <f t="shared" si="1"/>
        <v/>
      </c>
      <c r="D214" s="55" t="str">
        <f t="shared" si="2"/>
        <v/>
      </c>
      <c r="E214" s="55" t="str">
        <f t="shared" si="3"/>
        <v/>
      </c>
      <c r="F214" s="56" t="str">
        <f>IF(C214="","",IF(AND(Frec_capitalizacion="Diaria",$D$9="Si"),H213*((1+$D$12)^(VLOOKUP(Frec_deposito,Cantidad_dias,2,0))-1),H213*$D$12))</f>
        <v/>
      </c>
      <c r="G214" s="56" t="str">
        <f t="shared" si="4"/>
        <v/>
      </c>
      <c r="H214" s="56" t="str">
        <f t="shared" si="5"/>
        <v/>
      </c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ht="15.75" customHeight="1">
      <c r="A215" s="3"/>
      <c r="B215" s="9"/>
      <c r="C215" s="54" t="str">
        <f t="shared" si="1"/>
        <v/>
      </c>
      <c r="D215" s="55" t="str">
        <f t="shared" si="2"/>
        <v/>
      </c>
      <c r="E215" s="55" t="str">
        <f t="shared" si="3"/>
        <v/>
      </c>
      <c r="F215" s="56" t="str">
        <f>IF(C215="","",IF(AND(Frec_capitalizacion="Diaria",$D$9="Si"),H214*((1+$D$12)^(VLOOKUP(Frec_deposito,Cantidad_dias,2,0))-1),H214*$D$12))</f>
        <v/>
      </c>
      <c r="G215" s="56" t="str">
        <f t="shared" si="4"/>
        <v/>
      </c>
      <c r="H215" s="56" t="str">
        <f t="shared" si="5"/>
        <v/>
      </c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ht="15.75" customHeight="1">
      <c r="A216" s="3"/>
      <c r="B216" s="9"/>
      <c r="C216" s="54" t="str">
        <f t="shared" si="1"/>
        <v/>
      </c>
      <c r="D216" s="55" t="str">
        <f t="shared" si="2"/>
        <v/>
      </c>
      <c r="E216" s="55" t="str">
        <f t="shared" si="3"/>
        <v/>
      </c>
      <c r="F216" s="56" t="str">
        <f>IF(C216="","",IF(AND(Frec_capitalizacion="Diaria",$D$9="Si"),H215*((1+$D$12)^(VLOOKUP(Frec_deposito,Cantidad_dias,2,0))-1),H215*$D$12))</f>
        <v/>
      </c>
      <c r="G216" s="56" t="str">
        <f t="shared" si="4"/>
        <v/>
      </c>
      <c r="H216" s="56" t="str">
        <f t="shared" si="5"/>
        <v/>
      </c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ht="15.75" customHeight="1">
      <c r="A217" s="3"/>
      <c r="B217" s="9"/>
      <c r="C217" s="54" t="str">
        <f t="shared" si="1"/>
        <v/>
      </c>
      <c r="D217" s="55" t="str">
        <f t="shared" si="2"/>
        <v/>
      </c>
      <c r="E217" s="55" t="str">
        <f t="shared" si="3"/>
        <v/>
      </c>
      <c r="F217" s="56" t="str">
        <f>IF(C217="","",IF(AND(Frec_capitalizacion="Diaria",$D$9="Si"),H216*((1+$D$12)^(VLOOKUP(Frec_deposito,Cantidad_dias,2,0))-1),H216*$D$12))</f>
        <v/>
      </c>
      <c r="G217" s="56" t="str">
        <f t="shared" si="4"/>
        <v/>
      </c>
      <c r="H217" s="56" t="str">
        <f t="shared" si="5"/>
        <v/>
      </c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ht="15.75" customHeight="1">
      <c r="A218" s="3"/>
      <c r="B218" s="9"/>
      <c r="C218" s="54" t="str">
        <f t="shared" si="1"/>
        <v/>
      </c>
      <c r="D218" s="55" t="str">
        <f t="shared" si="2"/>
        <v/>
      </c>
      <c r="E218" s="55" t="str">
        <f t="shared" si="3"/>
        <v/>
      </c>
      <c r="F218" s="56" t="str">
        <f>IF(C218="","",IF(AND(Frec_capitalizacion="Diaria",$D$9="Si"),H217*((1+$D$12)^(VLOOKUP(Frec_deposito,Cantidad_dias,2,0))-1),H217*$D$12))</f>
        <v/>
      </c>
      <c r="G218" s="56" t="str">
        <f t="shared" si="4"/>
        <v/>
      </c>
      <c r="H218" s="56" t="str">
        <f t="shared" si="5"/>
        <v/>
      </c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ht="15.75" customHeight="1">
      <c r="A219" s="3"/>
      <c r="B219" s="9"/>
      <c r="C219" s="54" t="str">
        <f t="shared" si="1"/>
        <v/>
      </c>
      <c r="D219" s="55" t="str">
        <f t="shared" si="2"/>
        <v/>
      </c>
      <c r="E219" s="55" t="str">
        <f t="shared" si="3"/>
        <v/>
      </c>
      <c r="F219" s="56" t="str">
        <f>IF(C219="","",IF(AND(Frec_capitalizacion="Diaria",$D$9="Si"),H218*((1+$D$12)^(VLOOKUP(Frec_deposito,Cantidad_dias,2,0))-1),H218*$D$12))</f>
        <v/>
      </c>
      <c r="G219" s="56" t="str">
        <f t="shared" si="4"/>
        <v/>
      </c>
      <c r="H219" s="56" t="str">
        <f t="shared" si="5"/>
        <v/>
      </c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ht="15.75" customHeight="1">
      <c r="A220" s="3"/>
      <c r="B220" s="9"/>
      <c r="C220" s="54" t="str">
        <f t="shared" si="1"/>
        <v/>
      </c>
      <c r="D220" s="55" t="str">
        <f t="shared" si="2"/>
        <v/>
      </c>
      <c r="E220" s="55" t="str">
        <f t="shared" si="3"/>
        <v/>
      </c>
      <c r="F220" s="56" t="str">
        <f>IF(C220="","",IF(AND(Frec_capitalizacion="Diaria",$D$9="Si"),H219*((1+$D$12)^(VLOOKUP(Frec_deposito,Cantidad_dias,2,0))-1),H219*$D$12))</f>
        <v/>
      </c>
      <c r="G220" s="56" t="str">
        <f t="shared" si="4"/>
        <v/>
      </c>
      <c r="H220" s="56" t="str">
        <f t="shared" si="5"/>
        <v/>
      </c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ht="15.75" customHeight="1">
      <c r="A221" s="3"/>
      <c r="B221" s="9"/>
      <c r="C221" s="54" t="str">
        <f t="shared" si="1"/>
        <v/>
      </c>
      <c r="D221" s="55" t="str">
        <f t="shared" si="2"/>
        <v/>
      </c>
      <c r="E221" s="55" t="str">
        <f t="shared" si="3"/>
        <v/>
      </c>
      <c r="F221" s="56" t="str">
        <f>IF(C221="","",IF(AND(Frec_capitalizacion="Diaria",$D$9="Si"),H220*((1+$D$12)^(VLOOKUP(Frec_deposito,Cantidad_dias,2,0))-1),H220*$D$12))</f>
        <v/>
      </c>
      <c r="G221" s="56" t="str">
        <f t="shared" si="4"/>
        <v/>
      </c>
      <c r="H221" s="56" t="str">
        <f t="shared" si="5"/>
        <v/>
      </c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ht="15.75" customHeight="1">
      <c r="A222" s="3"/>
      <c r="B222" s="9"/>
      <c r="C222" s="54" t="str">
        <f t="shared" si="1"/>
        <v/>
      </c>
      <c r="D222" s="55" t="str">
        <f t="shared" si="2"/>
        <v/>
      </c>
      <c r="E222" s="55" t="str">
        <f t="shared" si="3"/>
        <v/>
      </c>
      <c r="F222" s="56" t="str">
        <f>IF(C222="","",IF(AND(Frec_capitalizacion="Diaria",$D$9="Si"),H221*((1+$D$12)^(VLOOKUP(Frec_deposito,Cantidad_dias,2,0))-1),H221*$D$12))</f>
        <v/>
      </c>
      <c r="G222" s="56" t="str">
        <f t="shared" si="4"/>
        <v/>
      </c>
      <c r="H222" s="56" t="str">
        <f t="shared" si="5"/>
        <v/>
      </c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ht="15.75" customHeight="1">
      <c r="A223" s="3"/>
      <c r="B223" s="9"/>
      <c r="C223" s="54" t="str">
        <f t="shared" si="1"/>
        <v/>
      </c>
      <c r="D223" s="55" t="str">
        <f t="shared" si="2"/>
        <v/>
      </c>
      <c r="E223" s="55" t="str">
        <f t="shared" si="3"/>
        <v/>
      </c>
      <c r="F223" s="56" t="str">
        <f>IF(C223="","",IF(AND(Frec_capitalizacion="Diaria",$D$9="Si"),H222*((1+$D$12)^(VLOOKUP(Frec_deposito,Cantidad_dias,2,0))-1),H222*$D$12))</f>
        <v/>
      </c>
      <c r="G223" s="56" t="str">
        <f t="shared" si="4"/>
        <v/>
      </c>
      <c r="H223" s="56" t="str">
        <f t="shared" si="5"/>
        <v/>
      </c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ht="15.75" customHeight="1">
      <c r="A224" s="3"/>
      <c r="B224" s="9"/>
      <c r="C224" s="54" t="str">
        <f t="shared" si="1"/>
        <v/>
      </c>
      <c r="D224" s="55" t="str">
        <f t="shared" si="2"/>
        <v/>
      </c>
      <c r="E224" s="55" t="str">
        <f t="shared" si="3"/>
        <v/>
      </c>
      <c r="F224" s="56" t="str">
        <f>IF(C224="","",IF(AND(Frec_capitalizacion="Diaria",$D$9="Si"),H223*((1+$D$12)^(VLOOKUP(Frec_deposito,Cantidad_dias,2,0))-1),H223*$D$12))</f>
        <v/>
      </c>
      <c r="G224" s="56" t="str">
        <f t="shared" si="4"/>
        <v/>
      </c>
      <c r="H224" s="56" t="str">
        <f t="shared" si="5"/>
        <v/>
      </c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ht="15.75" customHeight="1">
      <c r="A225" s="3"/>
      <c r="B225" s="9"/>
      <c r="C225" s="54" t="str">
        <f t="shared" si="1"/>
        <v/>
      </c>
      <c r="D225" s="55" t="str">
        <f t="shared" si="2"/>
        <v/>
      </c>
      <c r="E225" s="55" t="str">
        <f t="shared" si="3"/>
        <v/>
      </c>
      <c r="F225" s="56" t="str">
        <f>IF(C225="","",IF(AND(Frec_capitalizacion="Diaria",$D$9="Si"),H224*((1+$D$12)^(VLOOKUP(Frec_deposito,Cantidad_dias,2,0))-1),H224*$D$12))</f>
        <v/>
      </c>
      <c r="G225" s="56" t="str">
        <f t="shared" si="4"/>
        <v/>
      </c>
      <c r="H225" s="56" t="str">
        <f t="shared" si="5"/>
        <v/>
      </c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ht="15.75" customHeight="1">
      <c r="A226" s="3"/>
      <c r="B226" s="9"/>
      <c r="C226" s="54" t="str">
        <f t="shared" si="1"/>
        <v/>
      </c>
      <c r="D226" s="55" t="str">
        <f t="shared" si="2"/>
        <v/>
      </c>
      <c r="E226" s="55" t="str">
        <f t="shared" si="3"/>
        <v/>
      </c>
      <c r="F226" s="56" t="str">
        <f>IF(C226="","",IF(AND(Frec_capitalizacion="Diaria",$D$9="Si"),H225*((1+$D$12)^(VLOOKUP(Frec_deposito,Cantidad_dias,2,0))-1),H225*$D$12))</f>
        <v/>
      </c>
      <c r="G226" s="56" t="str">
        <f t="shared" si="4"/>
        <v/>
      </c>
      <c r="H226" s="56" t="str">
        <f t="shared" si="5"/>
        <v/>
      </c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ht="15.75" customHeight="1">
      <c r="A227" s="3"/>
      <c r="B227" s="9"/>
      <c r="C227" s="54" t="str">
        <f t="shared" si="1"/>
        <v/>
      </c>
      <c r="D227" s="55" t="str">
        <f t="shared" si="2"/>
        <v/>
      </c>
      <c r="E227" s="55" t="str">
        <f t="shared" si="3"/>
        <v/>
      </c>
      <c r="F227" s="56" t="str">
        <f>IF(C227="","",IF(AND(Frec_capitalizacion="Diaria",$D$9="Si"),H226*((1+$D$12)^(VLOOKUP(Frec_deposito,Cantidad_dias,2,0))-1),H226*$D$12))</f>
        <v/>
      </c>
      <c r="G227" s="56" t="str">
        <f t="shared" si="4"/>
        <v/>
      </c>
      <c r="H227" s="56" t="str">
        <f t="shared" si="5"/>
        <v/>
      </c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ht="15.75" customHeight="1">
      <c r="A228" s="3"/>
      <c r="B228" s="9"/>
      <c r="C228" s="54" t="str">
        <f t="shared" si="1"/>
        <v/>
      </c>
      <c r="D228" s="55" t="str">
        <f t="shared" si="2"/>
        <v/>
      </c>
      <c r="E228" s="55" t="str">
        <f t="shared" si="3"/>
        <v/>
      </c>
      <c r="F228" s="56" t="str">
        <f>IF(C228="","",IF(AND(Frec_capitalizacion="Diaria",$D$9="Si"),H227*((1+$D$12)^(VLOOKUP(Frec_deposito,Cantidad_dias,2,0))-1),H227*$D$12))</f>
        <v/>
      </c>
      <c r="G228" s="56" t="str">
        <f t="shared" si="4"/>
        <v/>
      </c>
      <c r="H228" s="56" t="str">
        <f t="shared" si="5"/>
        <v/>
      </c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ht="15.75" customHeight="1">
      <c r="A229" s="3"/>
      <c r="B229" s="9"/>
      <c r="C229" s="54" t="str">
        <f t="shared" si="1"/>
        <v/>
      </c>
      <c r="D229" s="55" t="str">
        <f t="shared" si="2"/>
        <v/>
      </c>
      <c r="E229" s="55" t="str">
        <f t="shared" si="3"/>
        <v/>
      </c>
      <c r="F229" s="56" t="str">
        <f>IF(C229="","",IF(AND(Frec_capitalizacion="Diaria",$D$9="Si"),H228*((1+$D$12)^(VLOOKUP(Frec_deposito,Cantidad_dias,2,0))-1),H228*$D$12))</f>
        <v/>
      </c>
      <c r="G229" s="56" t="str">
        <f t="shared" si="4"/>
        <v/>
      </c>
      <c r="H229" s="56" t="str">
        <f t="shared" si="5"/>
        <v/>
      </c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ht="15.75" customHeight="1">
      <c r="A230" s="3"/>
      <c r="B230" s="9"/>
      <c r="C230" s="54" t="str">
        <f t="shared" si="1"/>
        <v/>
      </c>
      <c r="D230" s="55" t="str">
        <f t="shared" si="2"/>
        <v/>
      </c>
      <c r="E230" s="55" t="str">
        <f t="shared" si="3"/>
        <v/>
      </c>
      <c r="F230" s="56" t="str">
        <f>IF(C230="","",IF(AND(Frec_capitalizacion="Diaria",$D$9="Si"),H229*((1+$D$12)^(VLOOKUP(Frec_deposito,Cantidad_dias,2,0))-1),H229*$D$12))</f>
        <v/>
      </c>
      <c r="G230" s="56" t="str">
        <f t="shared" si="4"/>
        <v/>
      </c>
      <c r="H230" s="56" t="str">
        <f t="shared" si="5"/>
        <v/>
      </c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ht="15.75" customHeight="1">
      <c r="A231" s="3"/>
      <c r="B231" s="9"/>
      <c r="C231" s="54" t="str">
        <f t="shared" si="1"/>
        <v/>
      </c>
      <c r="D231" s="55" t="str">
        <f t="shared" si="2"/>
        <v/>
      </c>
      <c r="E231" s="55" t="str">
        <f t="shared" si="3"/>
        <v/>
      </c>
      <c r="F231" s="56" t="str">
        <f>IF(C231="","",IF(AND(Frec_capitalizacion="Diaria",$D$9="Si"),H230*((1+$D$12)^(VLOOKUP(Frec_deposito,Cantidad_dias,2,0))-1),H230*$D$12))</f>
        <v/>
      </c>
      <c r="G231" s="56" t="str">
        <f t="shared" si="4"/>
        <v/>
      </c>
      <c r="H231" s="56" t="str">
        <f t="shared" si="5"/>
        <v/>
      </c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ht="15.75" customHeight="1">
      <c r="A232" s="3"/>
      <c r="B232" s="9"/>
      <c r="C232" s="54" t="str">
        <f t="shared" si="1"/>
        <v/>
      </c>
      <c r="D232" s="55" t="str">
        <f t="shared" si="2"/>
        <v/>
      </c>
      <c r="E232" s="55" t="str">
        <f t="shared" si="3"/>
        <v/>
      </c>
      <c r="F232" s="56" t="str">
        <f>IF(C232="","",IF(AND(Frec_capitalizacion="Diaria",$D$9="Si"),H231*((1+$D$12)^(VLOOKUP(Frec_deposito,Cantidad_dias,2,0))-1),H231*$D$12))</f>
        <v/>
      </c>
      <c r="G232" s="56" t="str">
        <f t="shared" si="4"/>
        <v/>
      </c>
      <c r="H232" s="56" t="str">
        <f t="shared" si="5"/>
        <v/>
      </c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ht="15.75" customHeight="1">
      <c r="A233" s="3"/>
      <c r="B233" s="9"/>
      <c r="C233" s="54" t="str">
        <f t="shared" si="1"/>
        <v/>
      </c>
      <c r="D233" s="55" t="str">
        <f t="shared" si="2"/>
        <v/>
      </c>
      <c r="E233" s="55" t="str">
        <f t="shared" si="3"/>
        <v/>
      </c>
      <c r="F233" s="56" t="str">
        <f>IF(C233="","",IF(AND(Frec_capitalizacion="Diaria",$D$9="Si"),H232*((1+$D$12)^(VLOOKUP(Frec_deposito,Cantidad_dias,2,0))-1),H232*$D$12))</f>
        <v/>
      </c>
      <c r="G233" s="56" t="str">
        <f t="shared" si="4"/>
        <v/>
      </c>
      <c r="H233" s="56" t="str">
        <f t="shared" si="5"/>
        <v/>
      </c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ht="15.75" customHeight="1">
      <c r="A234" s="3"/>
      <c r="B234" s="9"/>
      <c r="C234" s="54" t="str">
        <f t="shared" si="1"/>
        <v/>
      </c>
      <c r="D234" s="55" t="str">
        <f t="shared" si="2"/>
        <v/>
      </c>
      <c r="E234" s="55" t="str">
        <f t="shared" si="3"/>
        <v/>
      </c>
      <c r="F234" s="56" t="str">
        <f>IF(C234="","",IF(AND(Frec_capitalizacion="Diaria",$D$9="Si"),H233*((1+$D$12)^(VLOOKUP(Frec_deposito,Cantidad_dias,2,0))-1),H233*$D$12))</f>
        <v/>
      </c>
      <c r="G234" s="56" t="str">
        <f t="shared" si="4"/>
        <v/>
      </c>
      <c r="H234" s="56" t="str">
        <f t="shared" si="5"/>
        <v/>
      </c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ht="15.75" customHeight="1">
      <c r="A235" s="3"/>
      <c r="B235" s="9"/>
      <c r="C235" s="54" t="str">
        <f t="shared" si="1"/>
        <v/>
      </c>
      <c r="D235" s="55" t="str">
        <f t="shared" si="2"/>
        <v/>
      </c>
      <c r="E235" s="55" t="str">
        <f t="shared" si="3"/>
        <v/>
      </c>
      <c r="F235" s="56" t="str">
        <f>IF(C235="","",IF(AND(Frec_capitalizacion="Diaria",$D$9="Si"),H234*((1+$D$12)^(VLOOKUP(Frec_deposito,Cantidad_dias,2,0))-1),H234*$D$12))</f>
        <v/>
      </c>
      <c r="G235" s="56" t="str">
        <f t="shared" si="4"/>
        <v/>
      </c>
      <c r="H235" s="56" t="str">
        <f t="shared" si="5"/>
        <v/>
      </c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ht="15.75" customHeight="1">
      <c r="A236" s="3"/>
      <c r="B236" s="9"/>
      <c r="C236" s="54" t="str">
        <f t="shared" si="1"/>
        <v/>
      </c>
      <c r="D236" s="55" t="str">
        <f t="shared" si="2"/>
        <v/>
      </c>
      <c r="E236" s="55" t="str">
        <f t="shared" si="3"/>
        <v/>
      </c>
      <c r="F236" s="56" t="str">
        <f>IF(C236="","",IF(AND(Frec_capitalizacion="Diaria",$D$9="Si"),H235*((1+$D$12)^(VLOOKUP(Frec_deposito,Cantidad_dias,2,0))-1),H235*$D$12))</f>
        <v/>
      </c>
      <c r="G236" s="56" t="str">
        <f t="shared" si="4"/>
        <v/>
      </c>
      <c r="H236" s="56" t="str">
        <f t="shared" si="5"/>
        <v/>
      </c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ht="15.75" customHeight="1">
      <c r="A237" s="3"/>
      <c r="B237" s="9"/>
      <c r="C237" s="54" t="str">
        <f t="shared" si="1"/>
        <v/>
      </c>
      <c r="D237" s="55" t="str">
        <f t="shared" si="2"/>
        <v/>
      </c>
      <c r="E237" s="55" t="str">
        <f t="shared" si="3"/>
        <v/>
      </c>
      <c r="F237" s="56" t="str">
        <f>IF(C237="","",IF(AND(Frec_capitalizacion="Diaria",$D$9="Si"),H236*((1+$D$12)^(VLOOKUP(Frec_deposito,Cantidad_dias,2,0))-1),H236*$D$12))</f>
        <v/>
      </c>
      <c r="G237" s="56" t="str">
        <f t="shared" si="4"/>
        <v/>
      </c>
      <c r="H237" s="56" t="str">
        <f t="shared" si="5"/>
        <v/>
      </c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ht="15.75" customHeight="1">
      <c r="A238" s="3"/>
      <c r="B238" s="9"/>
      <c r="C238" s="54" t="str">
        <f t="shared" si="1"/>
        <v/>
      </c>
      <c r="D238" s="55" t="str">
        <f t="shared" si="2"/>
        <v/>
      </c>
      <c r="E238" s="55" t="str">
        <f t="shared" si="3"/>
        <v/>
      </c>
      <c r="F238" s="56" t="str">
        <f>IF(C238="","",IF(AND(Frec_capitalizacion="Diaria",$D$9="Si"),H237*((1+$D$12)^(VLOOKUP(Frec_deposito,Cantidad_dias,2,0))-1),H237*$D$12))</f>
        <v/>
      </c>
      <c r="G238" s="56" t="str">
        <f t="shared" si="4"/>
        <v/>
      </c>
      <c r="H238" s="56" t="str">
        <f t="shared" si="5"/>
        <v/>
      </c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ht="15.75" customHeight="1">
      <c r="A239" s="3"/>
      <c r="B239" s="9"/>
      <c r="C239" s="54" t="str">
        <f t="shared" si="1"/>
        <v/>
      </c>
      <c r="D239" s="55" t="str">
        <f t="shared" si="2"/>
        <v/>
      </c>
      <c r="E239" s="55" t="str">
        <f t="shared" si="3"/>
        <v/>
      </c>
      <c r="F239" s="56" t="str">
        <f>IF(C239="","",IF(AND(Frec_capitalizacion="Diaria",$D$9="Si"),H238*((1+$D$12)^(VLOOKUP(Frec_deposito,Cantidad_dias,2,0))-1),H238*$D$12))</f>
        <v/>
      </c>
      <c r="G239" s="56" t="str">
        <f t="shared" si="4"/>
        <v/>
      </c>
      <c r="H239" s="56" t="str">
        <f t="shared" si="5"/>
        <v/>
      </c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ht="15.75" customHeight="1">
      <c r="A240" s="3"/>
      <c r="B240" s="9"/>
      <c r="C240" s="54" t="str">
        <f t="shared" si="1"/>
        <v/>
      </c>
      <c r="D240" s="55" t="str">
        <f t="shared" si="2"/>
        <v/>
      </c>
      <c r="E240" s="55" t="str">
        <f t="shared" si="3"/>
        <v/>
      </c>
      <c r="F240" s="56" t="str">
        <f>IF(C240="","",IF(AND(Frec_capitalizacion="Diaria",$D$9="Si"),H239*((1+$D$12)^(VLOOKUP(Frec_deposito,Cantidad_dias,2,0))-1),H239*$D$12))</f>
        <v/>
      </c>
      <c r="G240" s="56" t="str">
        <f t="shared" si="4"/>
        <v/>
      </c>
      <c r="H240" s="56" t="str">
        <f t="shared" si="5"/>
        <v/>
      </c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ht="15.75" customHeight="1">
      <c r="A241" s="3"/>
      <c r="B241" s="9"/>
      <c r="C241" s="54" t="str">
        <f t="shared" si="1"/>
        <v/>
      </c>
      <c r="D241" s="55" t="str">
        <f t="shared" si="2"/>
        <v/>
      </c>
      <c r="E241" s="55" t="str">
        <f t="shared" si="3"/>
        <v/>
      </c>
      <c r="F241" s="56" t="str">
        <f>IF(C241="","",IF(AND(Frec_capitalizacion="Diaria",$D$9="Si"),H240*((1+$D$12)^(VLOOKUP(Frec_deposito,Cantidad_dias,2,0))-1),H240*$D$12))</f>
        <v/>
      </c>
      <c r="G241" s="56" t="str">
        <f t="shared" si="4"/>
        <v/>
      </c>
      <c r="H241" s="56" t="str">
        <f t="shared" si="5"/>
        <v/>
      </c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ht="15.75" customHeight="1">
      <c r="A242" s="3"/>
      <c r="B242" s="9"/>
      <c r="C242" s="54" t="str">
        <f t="shared" si="1"/>
        <v/>
      </c>
      <c r="D242" s="55" t="str">
        <f t="shared" si="2"/>
        <v/>
      </c>
      <c r="E242" s="55" t="str">
        <f t="shared" si="3"/>
        <v/>
      </c>
      <c r="F242" s="56" t="str">
        <f>IF(C242="","",IF(AND(Frec_capitalizacion="Diaria",$D$9="Si"),H241*((1+$D$12)^(VLOOKUP(Frec_deposito,Cantidad_dias,2,0))-1),H241*$D$12))</f>
        <v/>
      </c>
      <c r="G242" s="56" t="str">
        <f t="shared" si="4"/>
        <v/>
      </c>
      <c r="H242" s="56" t="str">
        <f t="shared" si="5"/>
        <v/>
      </c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ht="15.75" customHeight="1">
      <c r="A243" s="3"/>
      <c r="B243" s="9"/>
      <c r="C243" s="54" t="str">
        <f t="shared" si="1"/>
        <v/>
      </c>
      <c r="D243" s="55" t="str">
        <f t="shared" si="2"/>
        <v/>
      </c>
      <c r="E243" s="55" t="str">
        <f t="shared" si="3"/>
        <v/>
      </c>
      <c r="F243" s="56" t="str">
        <f>IF(C243="","",IF(AND(Frec_capitalizacion="Diaria",$D$9="Si"),H242*((1+$D$12)^(VLOOKUP(Frec_deposito,Cantidad_dias,2,0))-1),H242*$D$12))</f>
        <v/>
      </c>
      <c r="G243" s="56" t="str">
        <f t="shared" si="4"/>
        <v/>
      </c>
      <c r="H243" s="56" t="str">
        <f t="shared" si="5"/>
        <v/>
      </c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ht="15.75" customHeight="1">
      <c r="A244" s="3"/>
      <c r="B244" s="9"/>
      <c r="C244" s="54" t="str">
        <f t="shared" si="1"/>
        <v/>
      </c>
      <c r="D244" s="55" t="str">
        <f t="shared" si="2"/>
        <v/>
      </c>
      <c r="E244" s="55" t="str">
        <f t="shared" si="3"/>
        <v/>
      </c>
      <c r="F244" s="56" t="str">
        <f>IF(C244="","",IF(AND(Frec_capitalizacion="Diaria",$D$9="Si"),H243*((1+$D$12)^(VLOOKUP(Frec_deposito,Cantidad_dias,2,0))-1),H243*$D$12))</f>
        <v/>
      </c>
      <c r="G244" s="56" t="str">
        <f t="shared" si="4"/>
        <v/>
      </c>
      <c r="H244" s="56" t="str">
        <f t="shared" si="5"/>
        <v/>
      </c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ht="15.75" customHeight="1">
      <c r="A245" s="3"/>
      <c r="B245" s="9"/>
      <c r="C245" s="54" t="str">
        <f t="shared" si="1"/>
        <v/>
      </c>
      <c r="D245" s="55" t="str">
        <f t="shared" si="2"/>
        <v/>
      </c>
      <c r="E245" s="55" t="str">
        <f t="shared" si="3"/>
        <v/>
      </c>
      <c r="F245" s="56" t="str">
        <f>IF(C245="","",IF(AND(Frec_capitalizacion="Diaria",$D$9="Si"),H244*((1+$D$12)^(VLOOKUP(Frec_deposito,Cantidad_dias,2,0))-1),H244*$D$12))</f>
        <v/>
      </c>
      <c r="G245" s="56" t="str">
        <f t="shared" si="4"/>
        <v/>
      </c>
      <c r="H245" s="56" t="str">
        <f t="shared" si="5"/>
        <v/>
      </c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ht="15.75" customHeight="1">
      <c r="A246" s="3"/>
      <c r="B246" s="9"/>
      <c r="C246" s="54" t="str">
        <f t="shared" si="1"/>
        <v/>
      </c>
      <c r="D246" s="55" t="str">
        <f t="shared" si="2"/>
        <v/>
      </c>
      <c r="E246" s="55" t="str">
        <f t="shared" si="3"/>
        <v/>
      </c>
      <c r="F246" s="56" t="str">
        <f>IF(C246="","",IF(AND(Frec_capitalizacion="Diaria",$D$9="Si"),H245*((1+$D$12)^(VLOOKUP(Frec_deposito,Cantidad_dias,2,0))-1),H245*$D$12))</f>
        <v/>
      </c>
      <c r="G246" s="56" t="str">
        <f t="shared" si="4"/>
        <v/>
      </c>
      <c r="H246" s="56" t="str">
        <f t="shared" si="5"/>
        <v/>
      </c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ht="15.75" customHeight="1">
      <c r="A247" s="3"/>
      <c r="B247" s="9"/>
      <c r="C247" s="54" t="str">
        <f t="shared" si="1"/>
        <v/>
      </c>
      <c r="D247" s="55" t="str">
        <f t="shared" si="2"/>
        <v/>
      </c>
      <c r="E247" s="55" t="str">
        <f t="shared" si="3"/>
        <v/>
      </c>
      <c r="F247" s="56" t="str">
        <f>IF(C247="","",IF(AND(Frec_capitalizacion="Diaria",$D$9="Si"),H246*((1+$D$12)^(VLOOKUP(Frec_deposito,Cantidad_dias,2,0))-1),H246*$D$12))</f>
        <v/>
      </c>
      <c r="G247" s="56" t="str">
        <f t="shared" si="4"/>
        <v/>
      </c>
      <c r="H247" s="56" t="str">
        <f t="shared" si="5"/>
        <v/>
      </c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ht="15.75" customHeight="1">
      <c r="A248" s="3"/>
      <c r="B248" s="9"/>
      <c r="C248" s="54" t="str">
        <f t="shared" si="1"/>
        <v/>
      </c>
      <c r="D248" s="55" t="str">
        <f t="shared" si="2"/>
        <v/>
      </c>
      <c r="E248" s="55" t="str">
        <f t="shared" si="3"/>
        <v/>
      </c>
      <c r="F248" s="56" t="str">
        <f>IF(C248="","",IF(AND(Frec_capitalizacion="Diaria",$D$9="Si"),H247*((1+$D$12)^(VLOOKUP(Frec_deposito,Cantidad_dias,2,0))-1),H247*$D$12))</f>
        <v/>
      </c>
      <c r="G248" s="56" t="str">
        <f t="shared" si="4"/>
        <v/>
      </c>
      <c r="H248" s="56" t="str">
        <f t="shared" si="5"/>
        <v/>
      </c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ht="15.75" customHeight="1">
      <c r="A249" s="3"/>
      <c r="B249" s="9"/>
      <c r="C249" s="54" t="str">
        <f t="shared" si="1"/>
        <v/>
      </c>
      <c r="D249" s="55" t="str">
        <f t="shared" si="2"/>
        <v/>
      </c>
      <c r="E249" s="55" t="str">
        <f t="shared" si="3"/>
        <v/>
      </c>
      <c r="F249" s="56" t="str">
        <f>IF(C249="","",IF(AND(Frec_capitalizacion="Diaria",$D$9="Si"),H248*((1+$D$12)^(VLOOKUP(Frec_deposito,Cantidad_dias,2,0))-1),H248*$D$12))</f>
        <v/>
      </c>
      <c r="G249" s="56" t="str">
        <f t="shared" si="4"/>
        <v/>
      </c>
      <c r="H249" s="56" t="str">
        <f t="shared" si="5"/>
        <v/>
      </c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ht="15.75" customHeight="1">
      <c r="A250" s="3"/>
      <c r="B250" s="9"/>
      <c r="C250" s="54" t="str">
        <f t="shared" si="1"/>
        <v/>
      </c>
      <c r="D250" s="55" t="str">
        <f t="shared" si="2"/>
        <v/>
      </c>
      <c r="E250" s="55" t="str">
        <f t="shared" si="3"/>
        <v/>
      </c>
      <c r="F250" s="56" t="str">
        <f>IF(C250="","",IF(AND(Frec_capitalizacion="Diaria",$D$9="Si"),H249*((1+$D$12)^(VLOOKUP(Frec_deposito,Cantidad_dias,2,0))-1),H249*$D$12))</f>
        <v/>
      </c>
      <c r="G250" s="56" t="str">
        <f t="shared" si="4"/>
        <v/>
      </c>
      <c r="H250" s="56" t="str">
        <f t="shared" si="5"/>
        <v/>
      </c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ht="15.75" customHeight="1">
      <c r="A251" s="3"/>
      <c r="B251" s="9"/>
      <c r="C251" s="54" t="str">
        <f t="shared" si="1"/>
        <v/>
      </c>
      <c r="D251" s="55" t="str">
        <f t="shared" si="2"/>
        <v/>
      </c>
      <c r="E251" s="55" t="str">
        <f t="shared" si="3"/>
        <v/>
      </c>
      <c r="F251" s="56" t="str">
        <f>IF(C251="","",IF(AND(Frec_capitalizacion="Diaria",$D$9="Si"),H250*((1+$D$12)^(VLOOKUP(Frec_deposito,Cantidad_dias,2,0))-1),H250*$D$12))</f>
        <v/>
      </c>
      <c r="G251" s="56" t="str">
        <f t="shared" si="4"/>
        <v/>
      </c>
      <c r="H251" s="56" t="str">
        <f t="shared" si="5"/>
        <v/>
      </c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ht="15.75" customHeight="1">
      <c r="A252" s="3"/>
      <c r="B252" s="9"/>
      <c r="C252" s="54" t="str">
        <f t="shared" si="1"/>
        <v/>
      </c>
      <c r="D252" s="55" t="str">
        <f t="shared" si="2"/>
        <v/>
      </c>
      <c r="E252" s="55" t="str">
        <f t="shared" si="3"/>
        <v/>
      </c>
      <c r="F252" s="56" t="str">
        <f>IF(C252="","",IF(AND(Frec_capitalizacion="Diaria",$D$9="Si"),H251*((1+$D$12)^(VLOOKUP(Frec_deposito,Cantidad_dias,2,0))-1),H251*$D$12))</f>
        <v/>
      </c>
      <c r="G252" s="56" t="str">
        <f t="shared" si="4"/>
        <v/>
      </c>
      <c r="H252" s="56" t="str">
        <f t="shared" si="5"/>
        <v/>
      </c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ht="15.75" customHeight="1">
      <c r="A253" s="3"/>
      <c r="B253" s="9"/>
      <c r="C253" s="54" t="str">
        <f t="shared" si="1"/>
        <v/>
      </c>
      <c r="D253" s="55" t="str">
        <f t="shared" si="2"/>
        <v/>
      </c>
      <c r="E253" s="55" t="str">
        <f t="shared" si="3"/>
        <v/>
      </c>
      <c r="F253" s="56" t="str">
        <f>IF(C253="","",IF(AND(Frec_capitalizacion="Diaria",$D$9="Si"),H252*((1+$D$12)^(VLOOKUP(Frec_deposito,Cantidad_dias,2,0))-1),H252*$D$12))</f>
        <v/>
      </c>
      <c r="G253" s="56" t="str">
        <f t="shared" si="4"/>
        <v/>
      </c>
      <c r="H253" s="56" t="str">
        <f t="shared" si="5"/>
        <v/>
      </c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ht="15.75" customHeight="1">
      <c r="A254" s="3"/>
      <c r="B254" s="9"/>
      <c r="C254" s="54" t="str">
        <f t="shared" si="1"/>
        <v/>
      </c>
      <c r="D254" s="55" t="str">
        <f t="shared" si="2"/>
        <v/>
      </c>
      <c r="E254" s="55" t="str">
        <f t="shared" si="3"/>
        <v/>
      </c>
      <c r="F254" s="56" t="str">
        <f>IF(C254="","",IF(AND(Frec_capitalizacion="Diaria",$D$9="Si"),H253*((1+$D$12)^(VLOOKUP(Frec_deposito,Cantidad_dias,2,0))-1),H253*$D$12))</f>
        <v/>
      </c>
      <c r="G254" s="56" t="str">
        <f t="shared" si="4"/>
        <v/>
      </c>
      <c r="H254" s="56" t="str">
        <f t="shared" si="5"/>
        <v/>
      </c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ht="15.75" customHeight="1">
      <c r="A255" s="3"/>
      <c r="B255" s="9"/>
      <c r="C255" s="54" t="str">
        <f t="shared" si="1"/>
        <v/>
      </c>
      <c r="D255" s="55" t="str">
        <f t="shared" si="2"/>
        <v/>
      </c>
      <c r="E255" s="55" t="str">
        <f t="shared" si="3"/>
        <v/>
      </c>
      <c r="F255" s="56" t="str">
        <f>IF(C255="","",IF(AND(Frec_capitalizacion="Diaria",$D$9="Si"),H254*((1+$D$12)^(VLOOKUP(Frec_deposito,Cantidad_dias,2,0))-1),H254*$D$12))</f>
        <v/>
      </c>
      <c r="G255" s="56" t="str">
        <f t="shared" si="4"/>
        <v/>
      </c>
      <c r="H255" s="56" t="str">
        <f t="shared" si="5"/>
        <v/>
      </c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ht="15.75" customHeight="1">
      <c r="A256" s="3"/>
      <c r="B256" s="9"/>
      <c r="C256" s="54" t="str">
        <f t="shared" si="1"/>
        <v/>
      </c>
      <c r="D256" s="55" t="str">
        <f t="shared" si="2"/>
        <v/>
      </c>
      <c r="E256" s="55" t="str">
        <f t="shared" si="3"/>
        <v/>
      </c>
      <c r="F256" s="56" t="str">
        <f>IF(C256="","",IF(AND(Frec_capitalizacion="Diaria",$D$9="Si"),H255*((1+$D$12)^(VLOOKUP(Frec_deposito,Cantidad_dias,2,0))-1),H255*$D$12))</f>
        <v/>
      </c>
      <c r="G256" s="56" t="str">
        <f t="shared" si="4"/>
        <v/>
      </c>
      <c r="H256" s="56" t="str">
        <f t="shared" si="5"/>
        <v/>
      </c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ht="15.75" customHeight="1">
      <c r="A257" s="3"/>
      <c r="B257" s="9"/>
      <c r="C257" s="54" t="str">
        <f t="shared" si="1"/>
        <v/>
      </c>
      <c r="D257" s="55" t="str">
        <f t="shared" si="2"/>
        <v/>
      </c>
      <c r="E257" s="55" t="str">
        <f t="shared" si="3"/>
        <v/>
      </c>
      <c r="F257" s="56" t="str">
        <f>IF(C257="","",IF(AND(Frec_capitalizacion="Diaria",$D$9="Si"),H256*((1+$D$12)^(VLOOKUP(Frec_deposito,Cantidad_dias,2,0))-1),H256*$D$12))</f>
        <v/>
      </c>
      <c r="G257" s="56" t="str">
        <f t="shared" si="4"/>
        <v/>
      </c>
      <c r="H257" s="56" t="str">
        <f t="shared" si="5"/>
        <v/>
      </c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ht="15.75" customHeight="1">
      <c r="A258" s="3"/>
      <c r="B258" s="9"/>
      <c r="C258" s="54" t="str">
        <f t="shared" si="1"/>
        <v/>
      </c>
      <c r="D258" s="55" t="str">
        <f t="shared" si="2"/>
        <v/>
      </c>
      <c r="E258" s="55" t="str">
        <f t="shared" si="3"/>
        <v/>
      </c>
      <c r="F258" s="56" t="str">
        <f>IF(C258="","",IF(AND(Frec_capitalizacion="Diaria",$D$9="Si"),H257*((1+$D$12)^(VLOOKUP(Frec_deposito,Cantidad_dias,2,0))-1),H257*$D$12))</f>
        <v/>
      </c>
      <c r="G258" s="56" t="str">
        <f t="shared" si="4"/>
        <v/>
      </c>
      <c r="H258" s="56" t="str">
        <f t="shared" si="5"/>
        <v/>
      </c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ht="15.75" customHeight="1">
      <c r="A259" s="3"/>
      <c r="B259" s="9"/>
      <c r="C259" s="54" t="str">
        <f t="shared" si="1"/>
        <v/>
      </c>
      <c r="D259" s="55" t="str">
        <f t="shared" si="2"/>
        <v/>
      </c>
      <c r="E259" s="55" t="str">
        <f t="shared" si="3"/>
        <v/>
      </c>
      <c r="F259" s="56" t="str">
        <f>IF(C259="","",IF(AND(Frec_capitalizacion="Diaria",$D$9="Si"),H258*((1+$D$12)^(VLOOKUP(Frec_deposito,Cantidad_dias,2,0))-1),H258*$D$12))</f>
        <v/>
      </c>
      <c r="G259" s="56" t="str">
        <f t="shared" si="4"/>
        <v/>
      </c>
      <c r="H259" s="56" t="str">
        <f t="shared" si="5"/>
        <v/>
      </c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ht="15.75" customHeight="1">
      <c r="A260" s="3"/>
      <c r="B260" s="9"/>
      <c r="C260" s="54" t="str">
        <f t="shared" si="1"/>
        <v/>
      </c>
      <c r="D260" s="55" t="str">
        <f t="shared" si="2"/>
        <v/>
      </c>
      <c r="E260" s="55" t="str">
        <f t="shared" si="3"/>
        <v/>
      </c>
      <c r="F260" s="56" t="str">
        <f>IF(C260="","",IF(AND(Frec_capitalizacion="Diaria",$D$9="Si"),H259*((1+$D$12)^(VLOOKUP(Frec_deposito,Cantidad_dias,2,0))-1),H259*$D$12))</f>
        <v/>
      </c>
      <c r="G260" s="56" t="str">
        <f t="shared" si="4"/>
        <v/>
      </c>
      <c r="H260" s="56" t="str">
        <f t="shared" si="5"/>
        <v/>
      </c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ht="15.75" customHeight="1">
      <c r="A261" s="3"/>
      <c r="B261" s="9"/>
      <c r="C261" s="54" t="str">
        <f t="shared" si="1"/>
        <v/>
      </c>
      <c r="D261" s="55" t="str">
        <f t="shared" si="2"/>
        <v/>
      </c>
      <c r="E261" s="55" t="str">
        <f t="shared" si="3"/>
        <v/>
      </c>
      <c r="F261" s="56" t="str">
        <f>IF(C261="","",IF(AND(Frec_capitalizacion="Diaria",$D$9="Si"),H260*((1+$D$12)^(VLOOKUP(Frec_deposito,Cantidad_dias,2,0))-1),H260*$D$12))</f>
        <v/>
      </c>
      <c r="G261" s="56" t="str">
        <f t="shared" si="4"/>
        <v/>
      </c>
      <c r="H261" s="56" t="str">
        <f t="shared" si="5"/>
        <v/>
      </c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ht="15.75" customHeight="1">
      <c r="A262" s="3"/>
      <c r="B262" s="9"/>
      <c r="C262" s="54" t="str">
        <f t="shared" si="1"/>
        <v/>
      </c>
      <c r="D262" s="55" t="str">
        <f t="shared" si="2"/>
        <v/>
      </c>
      <c r="E262" s="55" t="str">
        <f t="shared" si="3"/>
        <v/>
      </c>
      <c r="F262" s="56" t="str">
        <f>IF(C262="","",IF(AND(Frec_capitalizacion="Diaria",$D$9="Si"),H261*((1+$D$12)^(VLOOKUP(Frec_deposito,Cantidad_dias,2,0))-1),H261*$D$12))</f>
        <v/>
      </c>
      <c r="G262" s="56" t="str">
        <f t="shared" si="4"/>
        <v/>
      </c>
      <c r="H262" s="56" t="str">
        <f t="shared" si="5"/>
        <v/>
      </c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ht="15.75" customHeight="1">
      <c r="A263" s="3"/>
      <c r="B263" s="9"/>
      <c r="C263" s="54" t="str">
        <f t="shared" si="1"/>
        <v/>
      </c>
      <c r="D263" s="55" t="str">
        <f t="shared" si="2"/>
        <v/>
      </c>
      <c r="E263" s="55" t="str">
        <f t="shared" si="3"/>
        <v/>
      </c>
      <c r="F263" s="56" t="str">
        <f>IF(C263="","",IF(AND(Frec_capitalizacion="Diaria",$D$9="Si"),H262*((1+$D$12)^(VLOOKUP(Frec_deposito,Cantidad_dias,2,0))-1),H262*$D$12))</f>
        <v/>
      </c>
      <c r="G263" s="56" t="str">
        <f t="shared" si="4"/>
        <v/>
      </c>
      <c r="H263" s="56" t="str">
        <f t="shared" si="5"/>
        <v/>
      </c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ht="15.75" customHeight="1">
      <c r="A264" s="3"/>
      <c r="B264" s="9"/>
      <c r="C264" s="54" t="str">
        <f t="shared" si="1"/>
        <v/>
      </c>
      <c r="D264" s="55" t="str">
        <f t="shared" si="2"/>
        <v/>
      </c>
      <c r="E264" s="55" t="str">
        <f t="shared" si="3"/>
        <v/>
      </c>
      <c r="F264" s="56" t="str">
        <f>IF(C264="","",IF(AND(Frec_capitalizacion="Diaria",$D$9="Si"),H263*((1+$D$12)^(VLOOKUP(Frec_deposito,Cantidad_dias,2,0))-1),H263*$D$12))</f>
        <v/>
      </c>
      <c r="G264" s="56" t="str">
        <f t="shared" si="4"/>
        <v/>
      </c>
      <c r="H264" s="56" t="str">
        <f t="shared" si="5"/>
        <v/>
      </c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ht="15.75" customHeight="1">
      <c r="A265" s="3"/>
      <c r="B265" s="9"/>
      <c r="C265" s="54" t="str">
        <f t="shared" si="1"/>
        <v/>
      </c>
      <c r="D265" s="55" t="str">
        <f t="shared" si="2"/>
        <v/>
      </c>
      <c r="E265" s="55" t="str">
        <f t="shared" si="3"/>
        <v/>
      </c>
      <c r="F265" s="56" t="str">
        <f>IF(C265="","",IF(AND(Frec_capitalizacion="Diaria",$D$9="Si"),H264*((1+$D$12)^(VLOOKUP(Frec_deposito,Cantidad_dias,2,0))-1),H264*$D$12))</f>
        <v/>
      </c>
      <c r="G265" s="56" t="str">
        <f t="shared" si="4"/>
        <v/>
      </c>
      <c r="H265" s="56" t="str">
        <f t="shared" si="5"/>
        <v/>
      </c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ht="15.75" customHeight="1">
      <c r="A266" s="3"/>
      <c r="B266" s="9"/>
      <c r="C266" s="54" t="str">
        <f t="shared" si="1"/>
        <v/>
      </c>
      <c r="D266" s="55" t="str">
        <f t="shared" si="2"/>
        <v/>
      </c>
      <c r="E266" s="55" t="str">
        <f t="shared" si="3"/>
        <v/>
      </c>
      <c r="F266" s="56" t="str">
        <f>IF(C266="","",IF(AND(Frec_capitalizacion="Diaria",$D$9="Si"),H265*((1+$D$12)^(VLOOKUP(Frec_deposito,Cantidad_dias,2,0))-1),H265*$D$12))</f>
        <v/>
      </c>
      <c r="G266" s="56" t="str">
        <f t="shared" si="4"/>
        <v/>
      </c>
      <c r="H266" s="56" t="str">
        <f t="shared" si="5"/>
        <v/>
      </c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ht="15.75" customHeight="1">
      <c r="A267" s="3"/>
      <c r="B267" s="9"/>
      <c r="C267" s="54" t="str">
        <f t="shared" si="1"/>
        <v/>
      </c>
      <c r="D267" s="55" t="str">
        <f t="shared" si="2"/>
        <v/>
      </c>
      <c r="E267" s="55" t="str">
        <f t="shared" si="3"/>
        <v/>
      </c>
      <c r="F267" s="56" t="str">
        <f>IF(C267="","",IF(AND(Frec_capitalizacion="Diaria",$D$9="Si"),H266*((1+$D$12)^(VLOOKUP(Frec_deposito,Cantidad_dias,2,0))-1),H266*$D$12))</f>
        <v/>
      </c>
      <c r="G267" s="56" t="str">
        <f t="shared" si="4"/>
        <v/>
      </c>
      <c r="H267" s="56" t="str">
        <f t="shared" si="5"/>
        <v/>
      </c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ht="15.75" customHeight="1">
      <c r="A268" s="3"/>
      <c r="B268" s="9"/>
      <c r="C268" s="54" t="str">
        <f t="shared" si="1"/>
        <v/>
      </c>
      <c r="D268" s="55" t="str">
        <f t="shared" si="2"/>
        <v/>
      </c>
      <c r="E268" s="55" t="str">
        <f t="shared" si="3"/>
        <v/>
      </c>
      <c r="F268" s="56" t="str">
        <f>IF(C268="","",IF(AND(Frec_capitalizacion="Diaria",$D$9="Si"),H267*((1+$D$12)^(VLOOKUP(Frec_deposito,Cantidad_dias,2,0))-1),H267*$D$12))</f>
        <v/>
      </c>
      <c r="G268" s="56" t="str">
        <f t="shared" si="4"/>
        <v/>
      </c>
      <c r="H268" s="56" t="str">
        <f t="shared" si="5"/>
        <v/>
      </c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ht="15.75" customHeight="1">
      <c r="A269" s="3"/>
      <c r="B269" s="9"/>
      <c r="C269" s="54" t="str">
        <f t="shared" si="1"/>
        <v/>
      </c>
      <c r="D269" s="55" t="str">
        <f t="shared" si="2"/>
        <v/>
      </c>
      <c r="E269" s="55" t="str">
        <f t="shared" si="3"/>
        <v/>
      </c>
      <c r="F269" s="56" t="str">
        <f>IF(C269="","",IF(AND(Frec_capitalizacion="Diaria",$D$9="Si"),H268*((1+$D$12)^(VLOOKUP(Frec_deposito,Cantidad_dias,2,0))-1),H268*$D$12))</f>
        <v/>
      </c>
      <c r="G269" s="56" t="str">
        <f t="shared" si="4"/>
        <v/>
      </c>
      <c r="H269" s="56" t="str">
        <f t="shared" si="5"/>
        <v/>
      </c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ht="15.75" customHeight="1">
      <c r="A270" s="3"/>
      <c r="B270" s="9"/>
      <c r="C270" s="54" t="str">
        <f t="shared" si="1"/>
        <v/>
      </c>
      <c r="D270" s="55" t="str">
        <f t="shared" si="2"/>
        <v/>
      </c>
      <c r="E270" s="55" t="str">
        <f t="shared" si="3"/>
        <v/>
      </c>
      <c r="F270" s="56" t="str">
        <f>IF(C270="","",IF(AND(Frec_capitalizacion="Diaria",$D$9="Si"),H269*((1+$D$12)^(VLOOKUP(Frec_deposito,Cantidad_dias,2,0))-1),H269*$D$12))</f>
        <v/>
      </c>
      <c r="G270" s="56" t="str">
        <f t="shared" si="4"/>
        <v/>
      </c>
      <c r="H270" s="56" t="str">
        <f t="shared" si="5"/>
        <v/>
      </c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ht="15.75" customHeight="1">
      <c r="A271" s="3"/>
      <c r="B271" s="9"/>
      <c r="C271" s="54" t="str">
        <f t="shared" si="1"/>
        <v/>
      </c>
      <c r="D271" s="55" t="str">
        <f t="shared" si="2"/>
        <v/>
      </c>
      <c r="E271" s="55" t="str">
        <f t="shared" si="3"/>
        <v/>
      </c>
      <c r="F271" s="56" t="str">
        <f>IF(C271="","",IF(AND(Frec_capitalizacion="Diaria",$D$9="Si"),H270*((1+$D$12)^(VLOOKUP(Frec_deposito,Cantidad_dias,2,0))-1),H270*$D$12))</f>
        <v/>
      </c>
      <c r="G271" s="56" t="str">
        <f t="shared" si="4"/>
        <v/>
      </c>
      <c r="H271" s="56" t="str">
        <f t="shared" si="5"/>
        <v/>
      </c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ht="15.75" customHeight="1">
      <c r="A272" s="3"/>
      <c r="B272" s="9"/>
      <c r="C272" s="54" t="str">
        <f t="shared" si="1"/>
        <v/>
      </c>
      <c r="D272" s="55" t="str">
        <f t="shared" si="2"/>
        <v/>
      </c>
      <c r="E272" s="55" t="str">
        <f t="shared" si="3"/>
        <v/>
      </c>
      <c r="F272" s="56" t="str">
        <f>IF(C272="","",IF(AND(Frec_capitalizacion="Diaria",$D$9="Si"),H271*((1+$D$12)^(VLOOKUP(Frec_deposito,Cantidad_dias,2,0))-1),H271*$D$12))</f>
        <v/>
      </c>
      <c r="G272" s="56" t="str">
        <f t="shared" si="4"/>
        <v/>
      </c>
      <c r="H272" s="56" t="str">
        <f t="shared" si="5"/>
        <v/>
      </c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ht="15.75" customHeight="1">
      <c r="A273" s="3"/>
      <c r="B273" s="9"/>
      <c r="C273" s="54" t="str">
        <f t="shared" si="1"/>
        <v/>
      </c>
      <c r="D273" s="55" t="str">
        <f t="shared" si="2"/>
        <v/>
      </c>
      <c r="E273" s="55" t="str">
        <f t="shared" si="3"/>
        <v/>
      </c>
      <c r="F273" s="56" t="str">
        <f>IF(C273="","",IF(AND(Frec_capitalizacion="Diaria",$D$9="Si"),H272*((1+$D$12)^(VLOOKUP(Frec_deposito,Cantidad_dias,2,0))-1),H272*$D$12))</f>
        <v/>
      </c>
      <c r="G273" s="56" t="str">
        <f t="shared" si="4"/>
        <v/>
      </c>
      <c r="H273" s="56" t="str">
        <f t="shared" si="5"/>
        <v/>
      </c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ht="15.75" customHeight="1">
      <c r="A274" s="3"/>
      <c r="B274" s="9"/>
      <c r="C274" s="54" t="str">
        <f t="shared" si="1"/>
        <v/>
      </c>
      <c r="D274" s="55" t="str">
        <f t="shared" si="2"/>
        <v/>
      </c>
      <c r="E274" s="55" t="str">
        <f t="shared" si="3"/>
        <v/>
      </c>
      <c r="F274" s="56" t="str">
        <f>IF(C274="","",IF(AND(Frec_capitalizacion="Diaria",$D$9="Si"),H273*((1+$D$12)^(VLOOKUP(Frec_deposito,Cantidad_dias,2,0))-1),H273*$D$12))</f>
        <v/>
      </c>
      <c r="G274" s="56" t="str">
        <f t="shared" si="4"/>
        <v/>
      </c>
      <c r="H274" s="56" t="str">
        <f t="shared" si="5"/>
        <v/>
      </c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ht="15.75" customHeight="1">
      <c r="A275" s="3"/>
      <c r="B275" s="9"/>
      <c r="C275" s="54" t="str">
        <f t="shared" si="1"/>
        <v/>
      </c>
      <c r="D275" s="55" t="str">
        <f t="shared" si="2"/>
        <v/>
      </c>
      <c r="E275" s="55" t="str">
        <f t="shared" si="3"/>
        <v/>
      </c>
      <c r="F275" s="56" t="str">
        <f>IF(C275="","",IF(AND(Frec_capitalizacion="Diaria",$D$9="Si"),H274*((1+$D$12)^(VLOOKUP(Frec_deposito,Cantidad_dias,2,0))-1),H274*$D$12))</f>
        <v/>
      </c>
      <c r="G275" s="56" t="str">
        <f t="shared" si="4"/>
        <v/>
      </c>
      <c r="H275" s="56" t="str">
        <f t="shared" si="5"/>
        <v/>
      </c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ht="15.75" customHeight="1">
      <c r="A276" s="3"/>
      <c r="B276" s="9"/>
      <c r="C276" s="54" t="str">
        <f t="shared" si="1"/>
        <v/>
      </c>
      <c r="D276" s="55" t="str">
        <f t="shared" si="2"/>
        <v/>
      </c>
      <c r="E276" s="55" t="str">
        <f t="shared" si="3"/>
        <v/>
      </c>
      <c r="F276" s="56" t="str">
        <f>IF(C276="","",IF(AND(Frec_capitalizacion="Diaria",$D$9="Si"),H275*((1+$D$12)^(VLOOKUP(Frec_deposito,Cantidad_dias,2,0))-1),H275*$D$12))</f>
        <v/>
      </c>
      <c r="G276" s="56" t="str">
        <f t="shared" si="4"/>
        <v/>
      </c>
      <c r="H276" s="56" t="str">
        <f t="shared" si="5"/>
        <v/>
      </c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ht="15.75" customHeight="1">
      <c r="A277" s="3"/>
      <c r="B277" s="9"/>
      <c r="C277" s="54" t="str">
        <f t="shared" si="1"/>
        <v/>
      </c>
      <c r="D277" s="55" t="str">
        <f t="shared" si="2"/>
        <v/>
      </c>
      <c r="E277" s="55" t="str">
        <f t="shared" si="3"/>
        <v/>
      </c>
      <c r="F277" s="56" t="str">
        <f>IF(C277="","",IF(AND(Frec_capitalizacion="Diaria",$D$9="Si"),H276*((1+$D$12)^(VLOOKUP(Frec_deposito,Cantidad_dias,2,0))-1),H276*$D$12))</f>
        <v/>
      </c>
      <c r="G277" s="56" t="str">
        <f t="shared" si="4"/>
        <v/>
      </c>
      <c r="H277" s="56" t="str">
        <f t="shared" si="5"/>
        <v/>
      </c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ht="15.75" customHeight="1">
      <c r="A278" s="3"/>
      <c r="B278" s="9"/>
      <c r="C278" s="54" t="str">
        <f t="shared" si="1"/>
        <v/>
      </c>
      <c r="D278" s="55" t="str">
        <f t="shared" si="2"/>
        <v/>
      </c>
      <c r="E278" s="55" t="str">
        <f t="shared" si="3"/>
        <v/>
      </c>
      <c r="F278" s="56" t="str">
        <f>IF(C278="","",IF(AND(Frec_capitalizacion="Diaria",$D$9="Si"),H277*((1+$D$12)^(VLOOKUP(Frec_deposito,Cantidad_dias,2,0))-1),H277*$D$12))</f>
        <v/>
      </c>
      <c r="G278" s="56" t="str">
        <f t="shared" si="4"/>
        <v/>
      </c>
      <c r="H278" s="56" t="str">
        <f t="shared" si="5"/>
        <v/>
      </c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ht="15.75" customHeight="1">
      <c r="A279" s="3"/>
      <c r="B279" s="9"/>
      <c r="C279" s="54" t="str">
        <f t="shared" si="1"/>
        <v/>
      </c>
      <c r="D279" s="55" t="str">
        <f t="shared" si="2"/>
        <v/>
      </c>
      <c r="E279" s="55" t="str">
        <f t="shared" si="3"/>
        <v/>
      </c>
      <c r="F279" s="56" t="str">
        <f>IF(C279="","",IF(AND(Frec_capitalizacion="Diaria",$D$9="Si"),H278*((1+$D$12)^(VLOOKUP(Frec_deposito,Cantidad_dias,2,0))-1),H278*$D$12))</f>
        <v/>
      </c>
      <c r="G279" s="56" t="str">
        <f t="shared" si="4"/>
        <v/>
      </c>
      <c r="H279" s="56" t="str">
        <f t="shared" si="5"/>
        <v/>
      </c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ht="15.75" customHeight="1">
      <c r="A280" s="3"/>
      <c r="B280" s="9"/>
      <c r="C280" s="54" t="str">
        <f t="shared" si="1"/>
        <v/>
      </c>
      <c r="D280" s="55" t="str">
        <f t="shared" si="2"/>
        <v/>
      </c>
      <c r="E280" s="55" t="str">
        <f t="shared" si="3"/>
        <v/>
      </c>
      <c r="F280" s="56" t="str">
        <f>IF(C280="","",IF(AND(Frec_capitalizacion="Diaria",$D$9="Si"),H279*((1+$D$12)^(VLOOKUP(Frec_deposito,Cantidad_dias,2,0))-1),H279*$D$12))</f>
        <v/>
      </c>
      <c r="G280" s="56" t="str">
        <f t="shared" si="4"/>
        <v/>
      </c>
      <c r="H280" s="56" t="str">
        <f t="shared" si="5"/>
        <v/>
      </c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ht="15.75" customHeight="1">
      <c r="A281" s="3"/>
      <c r="B281" s="9"/>
      <c r="C281" s="54" t="str">
        <f t="shared" si="1"/>
        <v/>
      </c>
      <c r="D281" s="55" t="str">
        <f t="shared" si="2"/>
        <v/>
      </c>
      <c r="E281" s="55" t="str">
        <f t="shared" si="3"/>
        <v/>
      </c>
      <c r="F281" s="56" t="str">
        <f>IF(C281="","",IF(AND(Frec_capitalizacion="Diaria",$D$9="Si"),H280*((1+$D$12)^(VLOOKUP(Frec_deposito,Cantidad_dias,2,0))-1),H280*$D$12))</f>
        <v/>
      </c>
      <c r="G281" s="56" t="str">
        <f t="shared" si="4"/>
        <v/>
      </c>
      <c r="H281" s="56" t="str">
        <f t="shared" si="5"/>
        <v/>
      </c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ht="15.75" customHeight="1">
      <c r="A282" s="3"/>
      <c r="B282" s="9"/>
      <c r="C282" s="54" t="str">
        <f t="shared" si="1"/>
        <v/>
      </c>
      <c r="D282" s="55" t="str">
        <f t="shared" si="2"/>
        <v/>
      </c>
      <c r="E282" s="55" t="str">
        <f t="shared" si="3"/>
        <v/>
      </c>
      <c r="F282" s="56" t="str">
        <f>IF(C282="","",IF(AND(Frec_capitalizacion="Diaria",$D$9="Si"),H281*((1+$D$12)^(VLOOKUP(Frec_deposito,Cantidad_dias,2,0))-1),H281*$D$12))</f>
        <v/>
      </c>
      <c r="G282" s="56" t="str">
        <f t="shared" si="4"/>
        <v/>
      </c>
      <c r="H282" s="56" t="str">
        <f t="shared" si="5"/>
        <v/>
      </c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ht="15.75" customHeight="1">
      <c r="A283" s="3"/>
      <c r="B283" s="9"/>
      <c r="C283" s="54" t="str">
        <f t="shared" si="1"/>
        <v/>
      </c>
      <c r="D283" s="55" t="str">
        <f t="shared" si="2"/>
        <v/>
      </c>
      <c r="E283" s="55" t="str">
        <f t="shared" si="3"/>
        <v/>
      </c>
      <c r="F283" s="56" t="str">
        <f>IF(C283="","",IF(AND(Frec_capitalizacion="Diaria",$D$9="Si"),H282*((1+$D$12)^(VLOOKUP(Frec_deposito,Cantidad_dias,2,0))-1),H282*$D$12))</f>
        <v/>
      </c>
      <c r="G283" s="56" t="str">
        <f t="shared" si="4"/>
        <v/>
      </c>
      <c r="H283" s="56" t="str">
        <f t="shared" si="5"/>
        <v/>
      </c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ht="15.75" customHeight="1">
      <c r="A284" s="3"/>
      <c r="B284" s="9"/>
      <c r="C284" s="54" t="str">
        <f t="shared" si="1"/>
        <v/>
      </c>
      <c r="D284" s="55" t="str">
        <f t="shared" si="2"/>
        <v/>
      </c>
      <c r="E284" s="55" t="str">
        <f t="shared" si="3"/>
        <v/>
      </c>
      <c r="F284" s="56" t="str">
        <f>IF(C284="","",IF(AND(Frec_capitalizacion="Diaria",$D$9="Si"),H283*((1+$D$12)^(VLOOKUP(Frec_deposito,Cantidad_dias,2,0))-1),H283*$D$12))</f>
        <v/>
      </c>
      <c r="G284" s="56" t="str">
        <f t="shared" si="4"/>
        <v/>
      </c>
      <c r="H284" s="56" t="str">
        <f t="shared" si="5"/>
        <v/>
      </c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ht="15.75" customHeight="1">
      <c r="A285" s="3"/>
      <c r="B285" s="9"/>
      <c r="C285" s="54" t="str">
        <f t="shared" si="1"/>
        <v/>
      </c>
      <c r="D285" s="55" t="str">
        <f t="shared" si="2"/>
        <v/>
      </c>
      <c r="E285" s="55" t="str">
        <f t="shared" si="3"/>
        <v/>
      </c>
      <c r="F285" s="56" t="str">
        <f>IF(C285="","",IF(AND(Frec_capitalizacion="Diaria",$D$9="Si"),H284*((1+$D$12)^(VLOOKUP(Frec_deposito,Cantidad_dias,2,0))-1),H284*$D$12))</f>
        <v/>
      </c>
      <c r="G285" s="56" t="str">
        <f t="shared" si="4"/>
        <v/>
      </c>
      <c r="H285" s="56" t="str">
        <f t="shared" si="5"/>
        <v/>
      </c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ht="15.75" customHeight="1">
      <c r="A286" s="3"/>
      <c r="B286" s="9"/>
      <c r="C286" s="54" t="str">
        <f t="shared" si="1"/>
        <v/>
      </c>
      <c r="D286" s="55" t="str">
        <f t="shared" si="2"/>
        <v/>
      </c>
      <c r="E286" s="55" t="str">
        <f t="shared" si="3"/>
        <v/>
      </c>
      <c r="F286" s="56" t="str">
        <f>IF(C286="","",IF(AND(Frec_capitalizacion="Diaria",$D$9="Si"),H285*((1+$D$12)^(VLOOKUP(Frec_deposito,Cantidad_dias,2,0))-1),H285*$D$12))</f>
        <v/>
      </c>
      <c r="G286" s="56" t="str">
        <f t="shared" si="4"/>
        <v/>
      </c>
      <c r="H286" s="56" t="str">
        <f t="shared" si="5"/>
        <v/>
      </c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ht="15.75" customHeight="1">
      <c r="A287" s="3"/>
      <c r="B287" s="9"/>
      <c r="C287" s="54" t="str">
        <f t="shared" si="1"/>
        <v/>
      </c>
      <c r="D287" s="55" t="str">
        <f t="shared" si="2"/>
        <v/>
      </c>
      <c r="E287" s="55" t="str">
        <f t="shared" si="3"/>
        <v/>
      </c>
      <c r="F287" s="56" t="str">
        <f>IF(C287="","",IF(AND(Frec_capitalizacion="Diaria",$D$9="Si"),H286*((1+$D$12)^(VLOOKUP(Frec_deposito,Cantidad_dias,2,0))-1),H286*$D$12))</f>
        <v/>
      </c>
      <c r="G287" s="56" t="str">
        <f t="shared" si="4"/>
        <v/>
      </c>
      <c r="H287" s="56" t="str">
        <f t="shared" si="5"/>
        <v/>
      </c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ht="15.75" customHeight="1">
      <c r="A288" s="3"/>
      <c r="B288" s="9"/>
      <c r="C288" s="54" t="str">
        <f t="shared" si="1"/>
        <v/>
      </c>
      <c r="D288" s="55" t="str">
        <f t="shared" si="2"/>
        <v/>
      </c>
      <c r="E288" s="55" t="str">
        <f t="shared" si="3"/>
        <v/>
      </c>
      <c r="F288" s="56" t="str">
        <f>IF(C288="","",IF(AND(Frec_capitalizacion="Diaria",$D$9="Si"),H287*((1+$D$12)^(VLOOKUP(Frec_deposito,Cantidad_dias,2,0))-1),H287*$D$12))</f>
        <v/>
      </c>
      <c r="G288" s="56" t="str">
        <f t="shared" si="4"/>
        <v/>
      </c>
      <c r="H288" s="56" t="str">
        <f t="shared" si="5"/>
        <v/>
      </c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ht="15.75" customHeight="1">
      <c r="A289" s="3"/>
      <c r="B289" s="9"/>
      <c r="C289" s="54" t="str">
        <f t="shared" si="1"/>
        <v/>
      </c>
      <c r="D289" s="55" t="str">
        <f t="shared" si="2"/>
        <v/>
      </c>
      <c r="E289" s="55" t="str">
        <f t="shared" si="3"/>
        <v/>
      </c>
      <c r="F289" s="56" t="str">
        <f>IF(C289="","",IF(AND(Frec_capitalizacion="Diaria",$D$9="Si"),H288*((1+$D$12)^(VLOOKUP(Frec_deposito,Cantidad_dias,2,0))-1),H288*$D$12))</f>
        <v/>
      </c>
      <c r="G289" s="56" t="str">
        <f t="shared" si="4"/>
        <v/>
      </c>
      <c r="H289" s="56" t="str">
        <f t="shared" si="5"/>
        <v/>
      </c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ht="15.75" customHeight="1">
      <c r="A290" s="3"/>
      <c r="B290" s="9"/>
      <c r="C290" s="54" t="str">
        <f t="shared" si="1"/>
        <v/>
      </c>
      <c r="D290" s="55" t="str">
        <f t="shared" si="2"/>
        <v/>
      </c>
      <c r="E290" s="55" t="str">
        <f t="shared" si="3"/>
        <v/>
      </c>
      <c r="F290" s="56" t="str">
        <f>IF(C290="","",IF(AND(Frec_capitalizacion="Diaria",$D$9="Si"),H289*((1+$D$12)^(VLOOKUP(Frec_deposito,Cantidad_dias,2,0))-1),H289*$D$12))</f>
        <v/>
      </c>
      <c r="G290" s="56" t="str">
        <f t="shared" si="4"/>
        <v/>
      </c>
      <c r="H290" s="56" t="str">
        <f t="shared" si="5"/>
        <v/>
      </c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ht="15.75" customHeight="1">
      <c r="A291" s="3"/>
      <c r="B291" s="9"/>
      <c r="C291" s="54" t="str">
        <f t="shared" si="1"/>
        <v/>
      </c>
      <c r="D291" s="55" t="str">
        <f t="shared" si="2"/>
        <v/>
      </c>
      <c r="E291" s="55" t="str">
        <f t="shared" si="3"/>
        <v/>
      </c>
      <c r="F291" s="56" t="str">
        <f>IF(C291="","",IF(AND(Frec_capitalizacion="Diaria",$D$9="Si"),H290*((1+$D$12)^(VLOOKUP(Frec_deposito,Cantidad_dias,2,0))-1),H290*$D$12))</f>
        <v/>
      </c>
      <c r="G291" s="56" t="str">
        <f t="shared" si="4"/>
        <v/>
      </c>
      <c r="H291" s="56" t="str">
        <f t="shared" si="5"/>
        <v/>
      </c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ht="15.75" customHeight="1">
      <c r="A292" s="3"/>
      <c r="B292" s="9"/>
      <c r="C292" s="54" t="str">
        <f t="shared" si="1"/>
        <v/>
      </c>
      <c r="D292" s="55" t="str">
        <f t="shared" si="2"/>
        <v/>
      </c>
      <c r="E292" s="55" t="str">
        <f t="shared" si="3"/>
        <v/>
      </c>
      <c r="F292" s="56" t="str">
        <f>IF(C292="","",IF(AND(Frec_capitalizacion="Diaria",$D$9="Si"),H291*((1+$D$12)^(VLOOKUP(Frec_deposito,Cantidad_dias,2,0))-1),H291*$D$12))</f>
        <v/>
      </c>
      <c r="G292" s="56" t="str">
        <f t="shared" si="4"/>
        <v/>
      </c>
      <c r="H292" s="56" t="str">
        <f t="shared" si="5"/>
        <v/>
      </c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ht="15.75" customHeight="1">
      <c r="A293" s="3"/>
      <c r="B293" s="9"/>
      <c r="C293" s="54" t="str">
        <f t="shared" si="1"/>
        <v/>
      </c>
      <c r="D293" s="55" t="str">
        <f t="shared" si="2"/>
        <v/>
      </c>
      <c r="E293" s="55" t="str">
        <f t="shared" si="3"/>
        <v/>
      </c>
      <c r="F293" s="56" t="str">
        <f>IF(C293="","",IF(AND(Frec_capitalizacion="Diaria",$D$9="Si"),H292*((1+$D$12)^(VLOOKUP(Frec_deposito,Cantidad_dias,2,0))-1),H292*$D$12))</f>
        <v/>
      </c>
      <c r="G293" s="56" t="str">
        <f t="shared" si="4"/>
        <v/>
      </c>
      <c r="H293" s="56" t="str">
        <f t="shared" si="5"/>
        <v/>
      </c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ht="15.75" customHeight="1">
      <c r="A294" s="3"/>
      <c r="B294" s="9"/>
      <c r="C294" s="54" t="str">
        <f t="shared" si="1"/>
        <v/>
      </c>
      <c r="D294" s="55" t="str">
        <f t="shared" si="2"/>
        <v/>
      </c>
      <c r="E294" s="55" t="str">
        <f t="shared" si="3"/>
        <v/>
      </c>
      <c r="F294" s="56" t="str">
        <f>IF(C294="","",IF(AND(Frec_capitalizacion="Diaria",$D$9="Si"),H293*((1+$D$12)^(VLOOKUP(Frec_deposito,Cantidad_dias,2,0))-1),H293*$D$12))</f>
        <v/>
      </c>
      <c r="G294" s="56" t="str">
        <f t="shared" si="4"/>
        <v/>
      </c>
      <c r="H294" s="56" t="str">
        <f t="shared" si="5"/>
        <v/>
      </c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ht="15.75" customHeight="1">
      <c r="A295" s="3"/>
      <c r="B295" s="9"/>
      <c r="C295" s="54" t="str">
        <f t="shared" si="1"/>
        <v/>
      </c>
      <c r="D295" s="55" t="str">
        <f t="shared" si="2"/>
        <v/>
      </c>
      <c r="E295" s="55" t="str">
        <f t="shared" si="3"/>
        <v/>
      </c>
      <c r="F295" s="56" t="str">
        <f>IF(C295="","",IF(AND(Frec_capitalizacion="Diaria",$D$9="Si"),H294*((1+$D$12)^(VLOOKUP(Frec_deposito,Cantidad_dias,2,0))-1),H294*$D$12))</f>
        <v/>
      </c>
      <c r="G295" s="56" t="str">
        <f t="shared" si="4"/>
        <v/>
      </c>
      <c r="H295" s="56" t="str">
        <f t="shared" si="5"/>
        <v/>
      </c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ht="15.75" customHeight="1">
      <c r="A296" s="3"/>
      <c r="B296" s="9"/>
      <c r="C296" s="54" t="str">
        <f t="shared" si="1"/>
        <v/>
      </c>
      <c r="D296" s="55" t="str">
        <f t="shared" si="2"/>
        <v/>
      </c>
      <c r="E296" s="55" t="str">
        <f t="shared" si="3"/>
        <v/>
      </c>
      <c r="F296" s="56" t="str">
        <f>IF(C296="","",IF(AND(Frec_capitalizacion="Diaria",$D$9="Si"),H295*((1+$D$12)^(VLOOKUP(Frec_deposito,Cantidad_dias,2,0))-1),H295*$D$12))</f>
        <v/>
      </c>
      <c r="G296" s="56" t="str">
        <f t="shared" si="4"/>
        <v/>
      </c>
      <c r="H296" s="56" t="str">
        <f t="shared" si="5"/>
        <v/>
      </c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ht="15.75" customHeight="1">
      <c r="A297" s="3"/>
      <c r="B297" s="9"/>
      <c r="C297" s="54" t="str">
        <f t="shared" si="1"/>
        <v/>
      </c>
      <c r="D297" s="55" t="str">
        <f t="shared" si="2"/>
        <v/>
      </c>
      <c r="E297" s="55" t="str">
        <f t="shared" si="3"/>
        <v/>
      </c>
      <c r="F297" s="56" t="str">
        <f>IF(C297="","",IF(AND(Frec_capitalizacion="Diaria",$D$9="Si"),H296*((1+$D$12)^(VLOOKUP(Frec_deposito,Cantidad_dias,2,0))-1),H296*$D$12))</f>
        <v/>
      </c>
      <c r="G297" s="56" t="str">
        <f t="shared" si="4"/>
        <v/>
      </c>
      <c r="H297" s="56" t="str">
        <f t="shared" si="5"/>
        <v/>
      </c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ht="15.75" customHeight="1">
      <c r="A298" s="3"/>
      <c r="B298" s="9"/>
      <c r="C298" s="54" t="str">
        <f t="shared" si="1"/>
        <v/>
      </c>
      <c r="D298" s="55" t="str">
        <f t="shared" si="2"/>
        <v/>
      </c>
      <c r="E298" s="55" t="str">
        <f t="shared" si="3"/>
        <v/>
      </c>
      <c r="F298" s="56" t="str">
        <f>IF(C298="","",IF(AND(Frec_capitalizacion="Diaria",$D$9="Si"),H297*((1+$D$12)^(VLOOKUP(Frec_deposito,Cantidad_dias,2,0))-1),H297*$D$12))</f>
        <v/>
      </c>
      <c r="G298" s="56" t="str">
        <f t="shared" si="4"/>
        <v/>
      </c>
      <c r="H298" s="56" t="str">
        <f t="shared" si="5"/>
        <v/>
      </c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ht="15.75" customHeight="1">
      <c r="A299" s="3"/>
      <c r="B299" s="9"/>
      <c r="C299" s="54" t="str">
        <f t="shared" si="1"/>
        <v/>
      </c>
      <c r="D299" s="55" t="str">
        <f t="shared" si="2"/>
        <v/>
      </c>
      <c r="E299" s="55" t="str">
        <f t="shared" si="3"/>
        <v/>
      </c>
      <c r="F299" s="56" t="str">
        <f>IF(C299="","",IF(AND(Frec_capitalizacion="Diaria",$D$9="Si"),H298*((1+$D$12)^(VLOOKUP(Frec_deposito,Cantidad_dias,2,0))-1),H298*$D$12))</f>
        <v/>
      </c>
      <c r="G299" s="56" t="str">
        <f t="shared" si="4"/>
        <v/>
      </c>
      <c r="H299" s="56" t="str">
        <f t="shared" si="5"/>
        <v/>
      </c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ht="15.75" customHeight="1">
      <c r="A300" s="3"/>
      <c r="B300" s="9"/>
      <c r="C300" s="54" t="str">
        <f t="shared" si="1"/>
        <v/>
      </c>
      <c r="D300" s="55" t="str">
        <f t="shared" si="2"/>
        <v/>
      </c>
      <c r="E300" s="55" t="str">
        <f t="shared" si="3"/>
        <v/>
      </c>
      <c r="F300" s="56" t="str">
        <f>IF(C300="","",IF(AND(Frec_capitalizacion="Diaria",$D$9="Si"),H299*((1+$D$12)^(VLOOKUP(Frec_deposito,Cantidad_dias,2,0))-1),H299*$D$12))</f>
        <v/>
      </c>
      <c r="G300" s="56" t="str">
        <f t="shared" si="4"/>
        <v/>
      </c>
      <c r="H300" s="56" t="str">
        <f t="shared" si="5"/>
        <v/>
      </c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ht="15.75" customHeight="1">
      <c r="A301" s="3"/>
      <c r="B301" s="9"/>
      <c r="C301" s="54" t="str">
        <f t="shared" si="1"/>
        <v/>
      </c>
      <c r="D301" s="55" t="str">
        <f t="shared" si="2"/>
        <v/>
      </c>
      <c r="E301" s="55" t="str">
        <f t="shared" si="3"/>
        <v/>
      </c>
      <c r="F301" s="56" t="str">
        <f>IF(C301="","",IF(AND(Frec_capitalizacion="Diaria",$D$9="Si"),H300*((1+$D$12)^(VLOOKUP(Frec_deposito,Cantidad_dias,2,0))-1),H300*$D$12))</f>
        <v/>
      </c>
      <c r="G301" s="56" t="str">
        <f t="shared" si="4"/>
        <v/>
      </c>
      <c r="H301" s="56" t="str">
        <f t="shared" si="5"/>
        <v/>
      </c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ht="15.75" customHeight="1">
      <c r="A302" s="3"/>
      <c r="B302" s="9"/>
      <c r="C302" s="54" t="str">
        <f t="shared" si="1"/>
        <v/>
      </c>
      <c r="D302" s="55" t="str">
        <f t="shared" si="2"/>
        <v/>
      </c>
      <c r="E302" s="55" t="str">
        <f t="shared" si="3"/>
        <v/>
      </c>
      <c r="F302" s="56" t="str">
        <f>IF(C302="","",IF(AND(Frec_capitalizacion="Diaria",$D$9="Si"),H301*((1+$D$12)^(VLOOKUP(Frec_deposito,Cantidad_dias,2,0))-1),H301*$D$12))</f>
        <v/>
      </c>
      <c r="G302" s="56" t="str">
        <f t="shared" si="4"/>
        <v/>
      </c>
      <c r="H302" s="56" t="str">
        <f t="shared" si="5"/>
        <v/>
      </c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ht="15.75" customHeight="1">
      <c r="A303" s="3"/>
      <c r="B303" s="9"/>
      <c r="C303" s="54" t="str">
        <f t="shared" si="1"/>
        <v/>
      </c>
      <c r="D303" s="55" t="str">
        <f t="shared" si="2"/>
        <v/>
      </c>
      <c r="E303" s="55" t="str">
        <f t="shared" si="3"/>
        <v/>
      </c>
      <c r="F303" s="56" t="str">
        <f>IF(C303="","",IF(AND(Frec_capitalizacion="Diaria",$D$9="Si"),H302*((1+$D$12)^(VLOOKUP(Frec_deposito,Cantidad_dias,2,0))-1),H302*$D$12))</f>
        <v/>
      </c>
      <c r="G303" s="56" t="str">
        <f t="shared" si="4"/>
        <v/>
      </c>
      <c r="H303" s="56" t="str">
        <f t="shared" si="5"/>
        <v/>
      </c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ht="15.75" customHeight="1">
      <c r="A304" s="3"/>
      <c r="B304" s="9"/>
      <c r="C304" s="54" t="str">
        <f t="shared" si="1"/>
        <v/>
      </c>
      <c r="D304" s="55" t="str">
        <f t="shared" si="2"/>
        <v/>
      </c>
      <c r="E304" s="55" t="str">
        <f t="shared" si="3"/>
        <v/>
      </c>
      <c r="F304" s="56" t="str">
        <f>IF(C304="","",IF(AND(Frec_capitalizacion="Diaria",$D$9="Si"),H303*((1+$D$12)^(VLOOKUP(Frec_deposito,Cantidad_dias,2,0))-1),H303*$D$12))</f>
        <v/>
      </c>
      <c r="G304" s="56" t="str">
        <f t="shared" si="4"/>
        <v/>
      </c>
      <c r="H304" s="56" t="str">
        <f t="shared" si="5"/>
        <v/>
      </c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ht="15.75" customHeight="1">
      <c r="A305" s="3"/>
      <c r="B305" s="9"/>
      <c r="C305" s="54" t="str">
        <f t="shared" si="1"/>
        <v/>
      </c>
      <c r="D305" s="55" t="str">
        <f t="shared" si="2"/>
        <v/>
      </c>
      <c r="E305" s="55" t="str">
        <f t="shared" si="3"/>
        <v/>
      </c>
      <c r="F305" s="56" t="str">
        <f>IF(C305="","",IF(AND(Frec_capitalizacion="Diaria",$D$9="Si"),H304*((1+$D$12)^(VLOOKUP(Frec_deposito,Cantidad_dias,2,0))-1),H304*$D$12))</f>
        <v/>
      </c>
      <c r="G305" s="56" t="str">
        <f t="shared" si="4"/>
        <v/>
      </c>
      <c r="H305" s="56" t="str">
        <f t="shared" si="5"/>
        <v/>
      </c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ht="15.75" customHeight="1">
      <c r="A306" s="3"/>
      <c r="B306" s="9"/>
      <c r="C306" s="54" t="str">
        <f t="shared" si="1"/>
        <v/>
      </c>
      <c r="D306" s="55" t="str">
        <f t="shared" si="2"/>
        <v/>
      </c>
      <c r="E306" s="55" t="str">
        <f t="shared" si="3"/>
        <v/>
      </c>
      <c r="F306" s="56" t="str">
        <f>IF(C306="","",IF(AND(Frec_capitalizacion="Diaria",$D$9="Si"),H305*((1+$D$12)^(VLOOKUP(Frec_deposito,Cantidad_dias,2,0))-1),H305*$D$12))</f>
        <v/>
      </c>
      <c r="G306" s="56" t="str">
        <f t="shared" si="4"/>
        <v/>
      </c>
      <c r="H306" s="56" t="str">
        <f t="shared" si="5"/>
        <v/>
      </c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ht="15.75" customHeight="1">
      <c r="A307" s="3"/>
      <c r="B307" s="9"/>
      <c r="C307" s="54" t="str">
        <f t="shared" si="1"/>
        <v/>
      </c>
      <c r="D307" s="55" t="str">
        <f t="shared" si="2"/>
        <v/>
      </c>
      <c r="E307" s="55" t="str">
        <f t="shared" si="3"/>
        <v/>
      </c>
      <c r="F307" s="56" t="str">
        <f>IF(C307="","",IF(AND(Frec_capitalizacion="Diaria",$D$9="Si"),H306*((1+$D$12)^(VLOOKUP(Frec_deposito,Cantidad_dias,2,0))-1),H306*$D$12))</f>
        <v/>
      </c>
      <c r="G307" s="56" t="str">
        <f t="shared" si="4"/>
        <v/>
      </c>
      <c r="H307" s="56" t="str">
        <f t="shared" si="5"/>
        <v/>
      </c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ht="15.75" customHeight="1">
      <c r="A308" s="3"/>
      <c r="B308" s="9"/>
      <c r="C308" s="54" t="str">
        <f t="shared" si="1"/>
        <v/>
      </c>
      <c r="D308" s="55" t="str">
        <f t="shared" si="2"/>
        <v/>
      </c>
      <c r="E308" s="55" t="str">
        <f t="shared" si="3"/>
        <v/>
      </c>
      <c r="F308" s="56" t="str">
        <f>IF(C308="","",IF(AND(Frec_capitalizacion="Diaria",$D$9="Si"),H307*((1+$D$12)^(VLOOKUP(Frec_deposito,Cantidad_dias,2,0))-1),H307*$D$12))</f>
        <v/>
      </c>
      <c r="G308" s="56" t="str">
        <f t="shared" si="4"/>
        <v/>
      </c>
      <c r="H308" s="56" t="str">
        <f t="shared" si="5"/>
        <v/>
      </c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ht="15.75" customHeight="1">
      <c r="A309" s="3"/>
      <c r="B309" s="9"/>
      <c r="C309" s="54" t="str">
        <f t="shared" si="1"/>
        <v/>
      </c>
      <c r="D309" s="55" t="str">
        <f t="shared" si="2"/>
        <v/>
      </c>
      <c r="E309" s="55" t="str">
        <f t="shared" si="3"/>
        <v/>
      </c>
      <c r="F309" s="56" t="str">
        <f>IF(C309="","",IF(AND(Frec_capitalizacion="Diaria",$D$9="Si"),H308*((1+$D$12)^(VLOOKUP(Frec_deposito,Cantidad_dias,2,0))-1),H308*$D$12))</f>
        <v/>
      </c>
      <c r="G309" s="56" t="str">
        <f t="shared" si="4"/>
        <v/>
      </c>
      <c r="H309" s="56" t="str">
        <f t="shared" si="5"/>
        <v/>
      </c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ht="15.75" customHeight="1">
      <c r="A310" s="3"/>
      <c r="B310" s="9"/>
      <c r="C310" s="54" t="str">
        <f t="shared" si="1"/>
        <v/>
      </c>
      <c r="D310" s="55" t="str">
        <f t="shared" si="2"/>
        <v/>
      </c>
      <c r="E310" s="55" t="str">
        <f t="shared" si="3"/>
        <v/>
      </c>
      <c r="F310" s="56" t="str">
        <f>IF(C310="","",IF(AND(Frec_capitalizacion="Diaria",$D$9="Si"),H309*((1+$D$12)^(VLOOKUP(Frec_deposito,Cantidad_dias,2,0))-1),H309*$D$12))</f>
        <v/>
      </c>
      <c r="G310" s="56" t="str">
        <f t="shared" si="4"/>
        <v/>
      </c>
      <c r="H310" s="56" t="str">
        <f t="shared" si="5"/>
        <v/>
      </c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ht="15.75" customHeight="1">
      <c r="A311" s="3"/>
      <c r="B311" s="9"/>
      <c r="C311" s="54" t="str">
        <f t="shared" si="1"/>
        <v/>
      </c>
      <c r="D311" s="55" t="str">
        <f t="shared" si="2"/>
        <v/>
      </c>
      <c r="E311" s="55" t="str">
        <f t="shared" si="3"/>
        <v/>
      </c>
      <c r="F311" s="56" t="str">
        <f>IF(C311="","",IF(AND(Frec_capitalizacion="Diaria",$D$9="Si"),H310*((1+$D$12)^(VLOOKUP(Frec_deposito,Cantidad_dias,2,0))-1),H310*$D$12))</f>
        <v/>
      </c>
      <c r="G311" s="56" t="str">
        <f t="shared" si="4"/>
        <v/>
      </c>
      <c r="H311" s="56" t="str">
        <f t="shared" si="5"/>
        <v/>
      </c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ht="15.75" customHeight="1">
      <c r="A312" s="3"/>
      <c r="B312" s="9"/>
      <c r="C312" s="54" t="str">
        <f t="shared" si="1"/>
        <v/>
      </c>
      <c r="D312" s="55" t="str">
        <f t="shared" si="2"/>
        <v/>
      </c>
      <c r="E312" s="55" t="str">
        <f t="shared" si="3"/>
        <v/>
      </c>
      <c r="F312" s="56" t="str">
        <f>IF(C312="","",IF(AND(Frec_capitalizacion="Diaria",$D$9="Si"),H311*((1+$D$12)^(VLOOKUP(Frec_deposito,Cantidad_dias,2,0))-1),H311*$D$12))</f>
        <v/>
      </c>
      <c r="G312" s="56" t="str">
        <f t="shared" si="4"/>
        <v/>
      </c>
      <c r="H312" s="56" t="str">
        <f t="shared" si="5"/>
        <v/>
      </c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ht="15.75" customHeight="1">
      <c r="A313" s="3"/>
      <c r="B313" s="9"/>
      <c r="C313" s="54" t="str">
        <f t="shared" si="1"/>
        <v/>
      </c>
      <c r="D313" s="55" t="str">
        <f t="shared" si="2"/>
        <v/>
      </c>
      <c r="E313" s="55" t="str">
        <f t="shared" si="3"/>
        <v/>
      </c>
      <c r="F313" s="56" t="str">
        <f>IF(C313="","",IF(AND(Frec_capitalizacion="Diaria",$D$9="Si"),H312*((1+$D$12)^(VLOOKUP(Frec_deposito,Cantidad_dias,2,0))-1),H312*$D$12))</f>
        <v/>
      </c>
      <c r="G313" s="56" t="str">
        <f t="shared" si="4"/>
        <v/>
      </c>
      <c r="H313" s="56" t="str">
        <f t="shared" si="5"/>
        <v/>
      </c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ht="15.75" customHeight="1">
      <c r="A314" s="3"/>
      <c r="B314" s="9"/>
      <c r="C314" s="54" t="str">
        <f t="shared" si="1"/>
        <v/>
      </c>
      <c r="D314" s="55" t="str">
        <f t="shared" si="2"/>
        <v/>
      </c>
      <c r="E314" s="55" t="str">
        <f t="shared" si="3"/>
        <v/>
      </c>
      <c r="F314" s="56" t="str">
        <f>IF(C314="","",IF(AND(Frec_capitalizacion="Diaria",$D$9="Si"),H313*((1+$D$12)^(VLOOKUP(Frec_deposito,Cantidad_dias,2,0))-1),H313*$D$12))</f>
        <v/>
      </c>
      <c r="G314" s="56" t="str">
        <f t="shared" si="4"/>
        <v/>
      </c>
      <c r="H314" s="56" t="str">
        <f t="shared" si="5"/>
        <v/>
      </c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ht="15.75" customHeight="1">
      <c r="A315" s="3"/>
      <c r="B315" s="9"/>
      <c r="C315" s="54" t="str">
        <f t="shared" si="1"/>
        <v/>
      </c>
      <c r="D315" s="55" t="str">
        <f t="shared" si="2"/>
        <v/>
      </c>
      <c r="E315" s="55" t="str">
        <f t="shared" si="3"/>
        <v/>
      </c>
      <c r="F315" s="56" t="str">
        <f>IF(C315="","",IF(AND(Frec_capitalizacion="Diaria",$D$9="Si"),H314*((1+$D$12)^(VLOOKUP(Frec_deposito,Cantidad_dias,2,0))-1),H314*$D$12))</f>
        <v/>
      </c>
      <c r="G315" s="56" t="str">
        <f t="shared" si="4"/>
        <v/>
      </c>
      <c r="H315" s="56" t="str">
        <f t="shared" si="5"/>
        <v/>
      </c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ht="15.75" customHeight="1">
      <c r="A316" s="3"/>
      <c r="B316" s="9"/>
      <c r="C316" s="54" t="str">
        <f t="shared" si="1"/>
        <v/>
      </c>
      <c r="D316" s="55" t="str">
        <f t="shared" si="2"/>
        <v/>
      </c>
      <c r="E316" s="55" t="str">
        <f t="shared" si="3"/>
        <v/>
      </c>
      <c r="F316" s="56" t="str">
        <f>IF(C316="","",IF(AND(Frec_capitalizacion="Diaria",$D$9="Si"),H315*((1+$D$12)^(VLOOKUP(Frec_deposito,Cantidad_dias,2,0))-1),H315*$D$12))</f>
        <v/>
      </c>
      <c r="G316" s="56" t="str">
        <f t="shared" si="4"/>
        <v/>
      </c>
      <c r="H316" s="56" t="str">
        <f t="shared" si="5"/>
        <v/>
      </c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ht="15.75" customHeight="1">
      <c r="A317" s="3"/>
      <c r="B317" s="9"/>
      <c r="C317" s="54" t="str">
        <f t="shared" si="1"/>
        <v/>
      </c>
      <c r="D317" s="55" t="str">
        <f t="shared" si="2"/>
        <v/>
      </c>
      <c r="E317" s="55" t="str">
        <f t="shared" si="3"/>
        <v/>
      </c>
      <c r="F317" s="56" t="str">
        <f>IF(C317="","",IF(AND(Frec_capitalizacion="Diaria",$D$9="Si"),H316*((1+$D$12)^(VLOOKUP(Frec_deposito,Cantidad_dias,2,0))-1),H316*$D$12))</f>
        <v/>
      </c>
      <c r="G317" s="56" t="str">
        <f t="shared" si="4"/>
        <v/>
      </c>
      <c r="H317" s="56" t="str">
        <f t="shared" si="5"/>
        <v/>
      </c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ht="15.75" customHeight="1">
      <c r="A318" s="3"/>
      <c r="B318" s="9"/>
      <c r="C318" s="54" t="str">
        <f t="shared" si="1"/>
        <v/>
      </c>
      <c r="D318" s="55" t="str">
        <f t="shared" si="2"/>
        <v/>
      </c>
      <c r="E318" s="55" t="str">
        <f t="shared" si="3"/>
        <v/>
      </c>
      <c r="F318" s="56" t="str">
        <f>IF(C318="","",IF(AND(Frec_capitalizacion="Diaria",$D$9="Si"),H317*((1+$D$12)^(VLOOKUP(Frec_deposito,Cantidad_dias,2,0))-1),H317*$D$12))</f>
        <v/>
      </c>
      <c r="G318" s="56" t="str">
        <f t="shared" si="4"/>
        <v/>
      </c>
      <c r="H318" s="56" t="str">
        <f t="shared" si="5"/>
        <v/>
      </c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ht="15.75" customHeight="1">
      <c r="A319" s="3"/>
      <c r="B319" s="9"/>
      <c r="C319" s="54" t="str">
        <f t="shared" si="1"/>
        <v/>
      </c>
      <c r="D319" s="55" t="str">
        <f t="shared" si="2"/>
        <v/>
      </c>
      <c r="E319" s="55" t="str">
        <f t="shared" si="3"/>
        <v/>
      </c>
      <c r="F319" s="56" t="str">
        <f>IF(C319="","",IF(AND(Frec_capitalizacion="Diaria",$D$9="Si"),H318*((1+$D$12)^(VLOOKUP(Frec_deposito,Cantidad_dias,2,0))-1),H318*$D$12))</f>
        <v/>
      </c>
      <c r="G319" s="56" t="str">
        <f t="shared" si="4"/>
        <v/>
      </c>
      <c r="H319" s="56" t="str">
        <f t="shared" si="5"/>
        <v/>
      </c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ht="15.75" customHeight="1">
      <c r="A320" s="3"/>
      <c r="B320" s="9"/>
      <c r="C320" s="54" t="str">
        <f t="shared" si="1"/>
        <v/>
      </c>
      <c r="D320" s="55" t="str">
        <f t="shared" si="2"/>
        <v/>
      </c>
      <c r="E320" s="55" t="str">
        <f t="shared" si="3"/>
        <v/>
      </c>
      <c r="F320" s="56" t="str">
        <f>IF(C320="","",IF(AND(Frec_capitalizacion="Diaria",$D$9="Si"),H319*((1+$D$12)^(VLOOKUP(Frec_deposito,Cantidad_dias,2,0))-1),H319*$D$12))</f>
        <v/>
      </c>
      <c r="G320" s="56" t="str">
        <f t="shared" si="4"/>
        <v/>
      </c>
      <c r="H320" s="56" t="str">
        <f t="shared" si="5"/>
        <v/>
      </c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ht="15.75" customHeight="1">
      <c r="A321" s="3"/>
      <c r="B321" s="9"/>
      <c r="C321" s="54" t="str">
        <f t="shared" si="1"/>
        <v/>
      </c>
      <c r="D321" s="55" t="str">
        <f t="shared" si="2"/>
        <v/>
      </c>
      <c r="E321" s="55" t="str">
        <f t="shared" si="3"/>
        <v/>
      </c>
      <c r="F321" s="56" t="str">
        <f>IF(C321="","",IF(AND(Frec_capitalizacion="Diaria",$D$9="Si"),H320*((1+$D$12)^(VLOOKUP(Frec_deposito,Cantidad_dias,2,0))-1),H320*$D$12))</f>
        <v/>
      </c>
      <c r="G321" s="56" t="str">
        <f t="shared" si="4"/>
        <v/>
      </c>
      <c r="H321" s="56" t="str">
        <f t="shared" si="5"/>
        <v/>
      </c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ht="15.75" customHeight="1">
      <c r="A322" s="3"/>
      <c r="B322" s="9"/>
      <c r="C322" s="54" t="str">
        <f t="shared" si="1"/>
        <v/>
      </c>
      <c r="D322" s="55" t="str">
        <f t="shared" si="2"/>
        <v/>
      </c>
      <c r="E322" s="55" t="str">
        <f t="shared" si="3"/>
        <v/>
      </c>
      <c r="F322" s="56" t="str">
        <f>IF(C322="","",IF(AND(Frec_capitalizacion="Diaria",$D$9="Si"),H321*((1+$D$12)^(VLOOKUP(Frec_deposito,Cantidad_dias,2,0))-1),H321*$D$12))</f>
        <v/>
      </c>
      <c r="G322" s="56" t="str">
        <f t="shared" si="4"/>
        <v/>
      </c>
      <c r="H322" s="56" t="str">
        <f t="shared" si="5"/>
        <v/>
      </c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ht="15.75" customHeight="1">
      <c r="A323" s="3"/>
      <c r="B323" s="9"/>
      <c r="C323" s="54" t="str">
        <f t="shared" si="1"/>
        <v/>
      </c>
      <c r="D323" s="55" t="str">
        <f t="shared" si="2"/>
        <v/>
      </c>
      <c r="E323" s="55" t="str">
        <f t="shared" si="3"/>
        <v/>
      </c>
      <c r="F323" s="56" t="str">
        <f>IF(C323="","",IF(AND(Frec_capitalizacion="Diaria",$D$9="Si"),H322*((1+$D$12)^(VLOOKUP(Frec_deposito,Cantidad_dias,2,0))-1),H322*$D$12))</f>
        <v/>
      </c>
      <c r="G323" s="56" t="str">
        <f t="shared" si="4"/>
        <v/>
      </c>
      <c r="H323" s="56" t="str">
        <f t="shared" si="5"/>
        <v/>
      </c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ht="15.75" customHeight="1">
      <c r="A324" s="3"/>
      <c r="B324" s="9"/>
      <c r="C324" s="54" t="str">
        <f t="shared" si="1"/>
        <v/>
      </c>
      <c r="D324" s="55" t="str">
        <f t="shared" si="2"/>
        <v/>
      </c>
      <c r="E324" s="55" t="str">
        <f t="shared" si="3"/>
        <v/>
      </c>
      <c r="F324" s="56" t="str">
        <f>IF(C324="","",IF(AND(Frec_capitalizacion="Diaria",$D$9="Si"),H323*((1+$D$12)^(VLOOKUP(Frec_deposito,Cantidad_dias,2,0))-1),H323*$D$12))</f>
        <v/>
      </c>
      <c r="G324" s="56" t="str">
        <f t="shared" si="4"/>
        <v/>
      </c>
      <c r="H324" s="56" t="str">
        <f t="shared" si="5"/>
        <v/>
      </c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ht="15.75" customHeight="1">
      <c r="A325" s="3"/>
      <c r="B325" s="9"/>
      <c r="C325" s="54" t="str">
        <f t="shared" si="1"/>
        <v/>
      </c>
      <c r="D325" s="55" t="str">
        <f t="shared" si="2"/>
        <v/>
      </c>
      <c r="E325" s="55" t="str">
        <f t="shared" si="3"/>
        <v/>
      </c>
      <c r="F325" s="56" t="str">
        <f>IF(C325="","",IF(AND(Frec_capitalizacion="Diaria",$D$9="Si"),H324*((1+$D$12)^(VLOOKUP(Frec_deposito,Cantidad_dias,2,0))-1),H324*$D$12))</f>
        <v/>
      </c>
      <c r="G325" s="56" t="str">
        <f t="shared" si="4"/>
        <v/>
      </c>
      <c r="H325" s="56" t="str">
        <f t="shared" si="5"/>
        <v/>
      </c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ht="15.75" customHeight="1">
      <c r="A326" s="3"/>
      <c r="B326" s="9"/>
      <c r="C326" s="54" t="str">
        <f t="shared" si="1"/>
        <v/>
      </c>
      <c r="D326" s="55" t="str">
        <f t="shared" si="2"/>
        <v/>
      </c>
      <c r="E326" s="55" t="str">
        <f t="shared" si="3"/>
        <v/>
      </c>
      <c r="F326" s="56" t="str">
        <f>IF(C326="","",IF(AND(Frec_capitalizacion="Diaria",$D$9="Si"),H325*((1+$D$12)^(VLOOKUP(Frec_deposito,Cantidad_dias,2,0))-1),H325*$D$12))</f>
        <v/>
      </c>
      <c r="G326" s="56" t="str">
        <f t="shared" si="4"/>
        <v/>
      </c>
      <c r="H326" s="56" t="str">
        <f t="shared" si="5"/>
        <v/>
      </c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ht="15.75" customHeight="1">
      <c r="A327" s="3"/>
      <c r="B327" s="9"/>
      <c r="C327" s="54" t="str">
        <f t="shared" si="1"/>
        <v/>
      </c>
      <c r="D327" s="55" t="str">
        <f t="shared" si="2"/>
        <v/>
      </c>
      <c r="E327" s="55" t="str">
        <f t="shared" si="3"/>
        <v/>
      </c>
      <c r="F327" s="56" t="str">
        <f>IF(C327="","",IF(AND(Frec_capitalizacion="Diaria",$D$9="Si"),H326*((1+$D$12)^(VLOOKUP(Frec_deposito,Cantidad_dias,2,0))-1),H326*$D$12))</f>
        <v/>
      </c>
      <c r="G327" s="56" t="str">
        <f t="shared" si="4"/>
        <v/>
      </c>
      <c r="H327" s="56" t="str">
        <f t="shared" si="5"/>
        <v/>
      </c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ht="15.75" customHeight="1">
      <c r="A328" s="3"/>
      <c r="B328" s="9"/>
      <c r="C328" s="54" t="str">
        <f t="shared" si="1"/>
        <v/>
      </c>
      <c r="D328" s="55" t="str">
        <f t="shared" si="2"/>
        <v/>
      </c>
      <c r="E328" s="55" t="str">
        <f t="shared" si="3"/>
        <v/>
      </c>
      <c r="F328" s="56" t="str">
        <f>IF(C328="","",IF(AND(Frec_capitalizacion="Diaria",$D$9="Si"),H327*((1+$D$12)^(VLOOKUP(Frec_deposito,Cantidad_dias,2,0))-1),H327*$D$12))</f>
        <v/>
      </c>
      <c r="G328" s="56" t="str">
        <f t="shared" si="4"/>
        <v/>
      </c>
      <c r="H328" s="56" t="str">
        <f t="shared" si="5"/>
        <v/>
      </c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ht="15.75" customHeight="1">
      <c r="A329" s="3"/>
      <c r="B329" s="9"/>
      <c r="C329" s="54" t="str">
        <f t="shared" si="1"/>
        <v/>
      </c>
      <c r="D329" s="55" t="str">
        <f t="shared" si="2"/>
        <v/>
      </c>
      <c r="E329" s="55" t="str">
        <f t="shared" si="3"/>
        <v/>
      </c>
      <c r="F329" s="56" t="str">
        <f>IF(C329="","",IF(AND(Frec_capitalizacion="Diaria",$D$9="Si"),H328*((1+$D$12)^(VLOOKUP(Frec_deposito,Cantidad_dias,2,0))-1),H328*$D$12))</f>
        <v/>
      </c>
      <c r="G329" s="56" t="str">
        <f t="shared" si="4"/>
        <v/>
      </c>
      <c r="H329" s="56" t="str">
        <f t="shared" si="5"/>
        <v/>
      </c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ht="15.75" customHeight="1">
      <c r="A330" s="3"/>
      <c r="B330" s="9"/>
      <c r="C330" s="54" t="str">
        <f t="shared" si="1"/>
        <v/>
      </c>
      <c r="D330" s="55" t="str">
        <f t="shared" si="2"/>
        <v/>
      </c>
      <c r="E330" s="55" t="str">
        <f t="shared" si="3"/>
        <v/>
      </c>
      <c r="F330" s="56" t="str">
        <f>IF(C330="","",IF(AND(Frec_capitalizacion="Diaria",$D$9="Si"),H329*((1+$D$12)^(VLOOKUP(Frec_deposito,Cantidad_dias,2,0))-1),H329*$D$12))</f>
        <v/>
      </c>
      <c r="G330" s="56" t="str">
        <f t="shared" si="4"/>
        <v/>
      </c>
      <c r="H330" s="56" t="str">
        <f t="shared" si="5"/>
        <v/>
      </c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ht="15.75" customHeight="1">
      <c r="A331" s="3"/>
      <c r="B331" s="9"/>
      <c r="C331" s="54" t="str">
        <f t="shared" si="1"/>
        <v/>
      </c>
      <c r="D331" s="55" t="str">
        <f t="shared" si="2"/>
        <v/>
      </c>
      <c r="E331" s="55" t="str">
        <f t="shared" si="3"/>
        <v/>
      </c>
      <c r="F331" s="56" t="str">
        <f>IF(C331="","",IF(AND(Frec_capitalizacion="Diaria",$D$9="Si"),H330*((1+$D$12)^(VLOOKUP(Frec_deposito,Cantidad_dias,2,0))-1),H330*$D$12))</f>
        <v/>
      </c>
      <c r="G331" s="56" t="str">
        <f t="shared" si="4"/>
        <v/>
      </c>
      <c r="H331" s="56" t="str">
        <f t="shared" si="5"/>
        <v/>
      </c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ht="15.75" customHeight="1">
      <c r="A332" s="3"/>
      <c r="B332" s="9"/>
      <c r="C332" s="54" t="str">
        <f t="shared" si="1"/>
        <v/>
      </c>
      <c r="D332" s="55" t="str">
        <f t="shared" si="2"/>
        <v/>
      </c>
      <c r="E332" s="55" t="str">
        <f t="shared" si="3"/>
        <v/>
      </c>
      <c r="F332" s="56" t="str">
        <f>IF(C332="","",IF(AND(Frec_capitalizacion="Diaria",$D$9="Si"),H331*((1+$D$12)^(VLOOKUP(Frec_deposito,Cantidad_dias,2,0))-1),H331*$D$12))</f>
        <v/>
      </c>
      <c r="G332" s="56" t="str">
        <f t="shared" si="4"/>
        <v/>
      </c>
      <c r="H332" s="56" t="str">
        <f t="shared" si="5"/>
        <v/>
      </c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ht="15.75" customHeight="1">
      <c r="A333" s="3"/>
      <c r="B333" s="9"/>
      <c r="C333" s="54" t="str">
        <f t="shared" si="1"/>
        <v/>
      </c>
      <c r="D333" s="55" t="str">
        <f t="shared" si="2"/>
        <v/>
      </c>
      <c r="E333" s="55" t="str">
        <f t="shared" si="3"/>
        <v/>
      </c>
      <c r="F333" s="56" t="str">
        <f>IF(C333="","",IF(AND(Frec_capitalizacion="Diaria",$D$9="Si"),H332*((1+$D$12)^(VLOOKUP(Frec_deposito,Cantidad_dias,2,0))-1),H332*$D$12))</f>
        <v/>
      </c>
      <c r="G333" s="56" t="str">
        <f t="shared" si="4"/>
        <v/>
      </c>
      <c r="H333" s="56" t="str">
        <f t="shared" si="5"/>
        <v/>
      </c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ht="15.75" customHeight="1">
      <c r="A334" s="3"/>
      <c r="B334" s="9"/>
      <c r="C334" s="54" t="str">
        <f t="shared" si="1"/>
        <v/>
      </c>
      <c r="D334" s="55" t="str">
        <f t="shared" si="2"/>
        <v/>
      </c>
      <c r="E334" s="55" t="str">
        <f t="shared" si="3"/>
        <v/>
      </c>
      <c r="F334" s="56" t="str">
        <f>IF(C334="","",IF(AND(Frec_capitalizacion="Diaria",$D$9="Si"),H333*((1+$D$12)^(VLOOKUP(Frec_deposito,Cantidad_dias,2,0))-1),H333*$D$12))</f>
        <v/>
      </c>
      <c r="G334" s="56" t="str">
        <f t="shared" si="4"/>
        <v/>
      </c>
      <c r="H334" s="56" t="str">
        <f t="shared" si="5"/>
        <v/>
      </c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ht="15.75" customHeight="1">
      <c r="A335" s="3"/>
      <c r="B335" s="9"/>
      <c r="C335" s="54" t="str">
        <f t="shared" si="1"/>
        <v/>
      </c>
      <c r="D335" s="55" t="str">
        <f t="shared" si="2"/>
        <v/>
      </c>
      <c r="E335" s="55" t="str">
        <f t="shared" si="3"/>
        <v/>
      </c>
      <c r="F335" s="56" t="str">
        <f>IF(C335="","",IF(AND(Frec_capitalizacion="Diaria",$D$9="Si"),H334*((1+$D$12)^(VLOOKUP(Frec_deposito,Cantidad_dias,2,0))-1),H334*$D$12))</f>
        <v/>
      </c>
      <c r="G335" s="56" t="str">
        <f t="shared" si="4"/>
        <v/>
      </c>
      <c r="H335" s="56" t="str">
        <f t="shared" si="5"/>
        <v/>
      </c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ht="15.75" customHeight="1">
      <c r="A336" s="3"/>
      <c r="B336" s="9"/>
      <c r="C336" s="54" t="str">
        <f t="shared" si="1"/>
        <v/>
      </c>
      <c r="D336" s="55" t="str">
        <f t="shared" si="2"/>
        <v/>
      </c>
      <c r="E336" s="55" t="str">
        <f t="shared" si="3"/>
        <v/>
      </c>
      <c r="F336" s="56" t="str">
        <f>IF(C336="","",IF(AND(Frec_capitalizacion="Diaria",$D$9="Si"),H335*((1+$D$12)^(VLOOKUP(Frec_deposito,Cantidad_dias,2,0))-1),H335*$D$12))</f>
        <v/>
      </c>
      <c r="G336" s="56" t="str">
        <f t="shared" si="4"/>
        <v/>
      </c>
      <c r="H336" s="56" t="str">
        <f t="shared" si="5"/>
        <v/>
      </c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ht="15.75" customHeight="1">
      <c r="A337" s="3"/>
      <c r="B337" s="9"/>
      <c r="C337" s="54" t="str">
        <f t="shared" si="1"/>
        <v/>
      </c>
      <c r="D337" s="55" t="str">
        <f t="shared" si="2"/>
        <v/>
      </c>
      <c r="E337" s="55" t="str">
        <f t="shared" si="3"/>
        <v/>
      </c>
      <c r="F337" s="56" t="str">
        <f>IF(C337="","",IF(AND(Frec_capitalizacion="Diaria",$D$9="Si"),H336*((1+$D$12)^(VLOOKUP(Frec_deposito,Cantidad_dias,2,0))-1),H336*$D$12))</f>
        <v/>
      </c>
      <c r="G337" s="56" t="str">
        <f t="shared" si="4"/>
        <v/>
      </c>
      <c r="H337" s="56" t="str">
        <f t="shared" si="5"/>
        <v/>
      </c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ht="15.75" customHeight="1">
      <c r="A338" s="3"/>
      <c r="B338" s="9"/>
      <c r="C338" s="54" t="str">
        <f t="shared" si="1"/>
        <v/>
      </c>
      <c r="D338" s="55" t="str">
        <f t="shared" si="2"/>
        <v/>
      </c>
      <c r="E338" s="55" t="str">
        <f t="shared" si="3"/>
        <v/>
      </c>
      <c r="F338" s="56" t="str">
        <f>IF(C338="","",IF(AND(Frec_capitalizacion="Diaria",$D$9="Si"),H337*((1+$D$12)^(VLOOKUP(Frec_deposito,Cantidad_dias,2,0))-1),H337*$D$12))</f>
        <v/>
      </c>
      <c r="G338" s="56" t="str">
        <f t="shared" si="4"/>
        <v/>
      </c>
      <c r="H338" s="56" t="str">
        <f t="shared" si="5"/>
        <v/>
      </c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ht="15.75" customHeight="1">
      <c r="A339" s="3"/>
      <c r="B339" s="9"/>
      <c r="C339" s="54" t="str">
        <f t="shared" si="1"/>
        <v/>
      </c>
      <c r="D339" s="55" t="str">
        <f t="shared" si="2"/>
        <v/>
      </c>
      <c r="E339" s="55" t="str">
        <f t="shared" si="3"/>
        <v/>
      </c>
      <c r="F339" s="56" t="str">
        <f>IF(C339="","",IF(AND(Frec_capitalizacion="Diaria",$D$9="Si"),H338*((1+$D$12)^(VLOOKUP(Frec_deposito,Cantidad_dias,2,0))-1),H338*$D$12))</f>
        <v/>
      </c>
      <c r="G339" s="56" t="str">
        <f t="shared" si="4"/>
        <v/>
      </c>
      <c r="H339" s="56" t="str">
        <f t="shared" si="5"/>
        <v/>
      </c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ht="15.75" customHeight="1">
      <c r="A340" s="3"/>
      <c r="B340" s="9"/>
      <c r="C340" s="54" t="str">
        <f t="shared" si="1"/>
        <v/>
      </c>
      <c r="D340" s="55" t="str">
        <f t="shared" si="2"/>
        <v/>
      </c>
      <c r="E340" s="55" t="str">
        <f t="shared" si="3"/>
        <v/>
      </c>
      <c r="F340" s="56" t="str">
        <f>IF(C340="","",IF(AND(Frec_capitalizacion="Diaria",$D$9="Si"),H339*((1+$D$12)^(VLOOKUP(Frec_deposito,Cantidad_dias,2,0))-1),H339*$D$12))</f>
        <v/>
      </c>
      <c r="G340" s="56" t="str">
        <f t="shared" si="4"/>
        <v/>
      </c>
      <c r="H340" s="56" t="str">
        <f t="shared" si="5"/>
        <v/>
      </c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ht="15.75" customHeight="1">
      <c r="A341" s="3"/>
      <c r="B341" s="9"/>
      <c r="C341" s="54" t="str">
        <f t="shared" si="1"/>
        <v/>
      </c>
      <c r="D341" s="55" t="str">
        <f t="shared" si="2"/>
        <v/>
      </c>
      <c r="E341" s="55" t="str">
        <f t="shared" si="3"/>
        <v/>
      </c>
      <c r="F341" s="56" t="str">
        <f>IF(C341="","",IF(AND(Frec_capitalizacion="Diaria",$D$9="Si"),H340*((1+$D$12)^(VLOOKUP(Frec_deposito,Cantidad_dias,2,0))-1),H340*$D$12))</f>
        <v/>
      </c>
      <c r="G341" s="56" t="str">
        <f t="shared" si="4"/>
        <v/>
      </c>
      <c r="H341" s="56" t="str">
        <f t="shared" si="5"/>
        <v/>
      </c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ht="15.75" customHeight="1">
      <c r="A342" s="3"/>
      <c r="B342" s="9"/>
      <c r="C342" s="54" t="str">
        <f t="shared" si="1"/>
        <v/>
      </c>
      <c r="D342" s="55" t="str">
        <f t="shared" si="2"/>
        <v/>
      </c>
      <c r="E342" s="55" t="str">
        <f t="shared" si="3"/>
        <v/>
      </c>
      <c r="F342" s="56" t="str">
        <f>IF(C342="","",IF(AND(Frec_capitalizacion="Diaria",$D$9="Si"),H341*((1+$D$12)^(VLOOKUP(Frec_deposito,Cantidad_dias,2,0))-1),H341*$D$12))</f>
        <v/>
      </c>
      <c r="G342" s="56" t="str">
        <f t="shared" si="4"/>
        <v/>
      </c>
      <c r="H342" s="56" t="str">
        <f t="shared" si="5"/>
        <v/>
      </c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ht="15.75" customHeight="1">
      <c r="A343" s="3"/>
      <c r="B343" s="9"/>
      <c r="C343" s="54" t="str">
        <f t="shared" si="1"/>
        <v/>
      </c>
      <c r="D343" s="55" t="str">
        <f t="shared" si="2"/>
        <v/>
      </c>
      <c r="E343" s="55" t="str">
        <f t="shared" si="3"/>
        <v/>
      </c>
      <c r="F343" s="56" t="str">
        <f>IF(C343="","",IF(AND(Frec_capitalizacion="Diaria",$D$9="Si"),H342*((1+$D$12)^(VLOOKUP(Frec_deposito,Cantidad_dias,2,0))-1),H342*$D$12))</f>
        <v/>
      </c>
      <c r="G343" s="56" t="str">
        <f t="shared" si="4"/>
        <v/>
      </c>
      <c r="H343" s="56" t="str">
        <f t="shared" si="5"/>
        <v/>
      </c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ht="15.75" customHeight="1">
      <c r="A344" s="3"/>
      <c r="B344" s="9"/>
      <c r="C344" s="54" t="str">
        <f t="shared" si="1"/>
        <v/>
      </c>
      <c r="D344" s="55" t="str">
        <f t="shared" si="2"/>
        <v/>
      </c>
      <c r="E344" s="55" t="str">
        <f t="shared" si="3"/>
        <v/>
      </c>
      <c r="F344" s="56" t="str">
        <f>IF(C344="","",IF(AND(Frec_capitalizacion="Diaria",$D$9="Si"),H343*((1+$D$12)^(VLOOKUP(Frec_deposito,Cantidad_dias,2,0))-1),H343*$D$12))</f>
        <v/>
      </c>
      <c r="G344" s="56" t="str">
        <f t="shared" si="4"/>
        <v/>
      </c>
      <c r="H344" s="56" t="str">
        <f t="shared" si="5"/>
        <v/>
      </c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ht="15.75" customHeight="1">
      <c r="A345" s="3"/>
      <c r="B345" s="9"/>
      <c r="C345" s="54" t="str">
        <f t="shared" si="1"/>
        <v/>
      </c>
      <c r="D345" s="55" t="str">
        <f t="shared" si="2"/>
        <v/>
      </c>
      <c r="E345" s="55" t="str">
        <f t="shared" si="3"/>
        <v/>
      </c>
      <c r="F345" s="56" t="str">
        <f>IF(C345="","",IF(AND(Frec_capitalizacion="Diaria",$D$9="Si"),H344*((1+$D$12)^(VLOOKUP(Frec_deposito,Cantidad_dias,2,0))-1),H344*$D$12))</f>
        <v/>
      </c>
      <c r="G345" s="56" t="str">
        <f t="shared" si="4"/>
        <v/>
      </c>
      <c r="H345" s="56" t="str">
        <f t="shared" si="5"/>
        <v/>
      </c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ht="15.75" customHeight="1">
      <c r="A346" s="3"/>
      <c r="B346" s="9"/>
      <c r="C346" s="54" t="str">
        <f t="shared" si="1"/>
        <v/>
      </c>
      <c r="D346" s="55" t="str">
        <f t="shared" si="2"/>
        <v/>
      </c>
      <c r="E346" s="55" t="str">
        <f t="shared" si="3"/>
        <v/>
      </c>
      <c r="F346" s="56" t="str">
        <f>IF(C346="","",IF(AND(Frec_capitalizacion="Diaria",$D$9="Si"),H345*((1+$D$12)^(VLOOKUP(Frec_deposito,Cantidad_dias,2,0))-1),H345*$D$12))</f>
        <v/>
      </c>
      <c r="G346" s="56" t="str">
        <f t="shared" si="4"/>
        <v/>
      </c>
      <c r="H346" s="56" t="str">
        <f t="shared" si="5"/>
        <v/>
      </c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ht="15.75" customHeight="1">
      <c r="A347" s="3"/>
      <c r="B347" s="9"/>
      <c r="C347" s="54" t="str">
        <f t="shared" si="1"/>
        <v/>
      </c>
      <c r="D347" s="55" t="str">
        <f t="shared" si="2"/>
        <v/>
      </c>
      <c r="E347" s="55" t="str">
        <f t="shared" si="3"/>
        <v/>
      </c>
      <c r="F347" s="56" t="str">
        <f>IF(C347="","",IF(AND(Frec_capitalizacion="Diaria",$D$9="Si"),H346*((1+$D$12)^(VLOOKUP(Frec_deposito,Cantidad_dias,2,0))-1),H346*$D$12))</f>
        <v/>
      </c>
      <c r="G347" s="56" t="str">
        <f t="shared" si="4"/>
        <v/>
      </c>
      <c r="H347" s="56" t="str">
        <f t="shared" si="5"/>
        <v/>
      </c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ht="15.75" customHeight="1">
      <c r="A348" s="3"/>
      <c r="B348" s="9"/>
      <c r="C348" s="54" t="str">
        <f t="shared" si="1"/>
        <v/>
      </c>
      <c r="D348" s="55" t="str">
        <f t="shared" si="2"/>
        <v/>
      </c>
      <c r="E348" s="55" t="str">
        <f t="shared" si="3"/>
        <v/>
      </c>
      <c r="F348" s="56" t="str">
        <f>IF(C348="","",IF(AND(Frec_capitalizacion="Diaria",$D$9="Si"),H347*((1+$D$12)^(VLOOKUP(Frec_deposito,Cantidad_dias,2,0))-1),H347*$D$12))</f>
        <v/>
      </c>
      <c r="G348" s="56" t="str">
        <f t="shared" si="4"/>
        <v/>
      </c>
      <c r="H348" s="56" t="str">
        <f t="shared" si="5"/>
        <v/>
      </c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ht="15.75" customHeight="1">
      <c r="A349" s="3"/>
      <c r="B349" s="9"/>
      <c r="C349" s="54" t="str">
        <f t="shared" si="1"/>
        <v/>
      </c>
      <c r="D349" s="55" t="str">
        <f t="shared" si="2"/>
        <v/>
      </c>
      <c r="E349" s="55" t="str">
        <f t="shared" si="3"/>
        <v/>
      </c>
      <c r="F349" s="56" t="str">
        <f>IF(C349="","",IF(AND(Frec_capitalizacion="Diaria",$D$9="Si"),H348*((1+$D$12)^(VLOOKUP(Frec_deposito,Cantidad_dias,2,0))-1),H348*$D$12))</f>
        <v/>
      </c>
      <c r="G349" s="56" t="str">
        <f t="shared" si="4"/>
        <v/>
      </c>
      <c r="H349" s="56" t="str">
        <f t="shared" si="5"/>
        <v/>
      </c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ht="15.75" customHeight="1">
      <c r="A350" s="3"/>
      <c r="B350" s="9"/>
      <c r="C350" s="54" t="str">
        <f t="shared" si="1"/>
        <v/>
      </c>
      <c r="D350" s="55" t="str">
        <f t="shared" si="2"/>
        <v/>
      </c>
      <c r="E350" s="55" t="str">
        <f t="shared" si="3"/>
        <v/>
      </c>
      <c r="F350" s="56" t="str">
        <f>IF(C350="","",IF(AND(Frec_capitalizacion="Diaria",$D$9="Si"),H349*((1+$D$12)^(VLOOKUP(Frec_deposito,Cantidad_dias,2,0))-1),H349*$D$12))</f>
        <v/>
      </c>
      <c r="G350" s="56" t="str">
        <f t="shared" si="4"/>
        <v/>
      </c>
      <c r="H350" s="56" t="str">
        <f t="shared" si="5"/>
        <v/>
      </c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ht="15.75" customHeight="1">
      <c r="A351" s="3"/>
      <c r="B351" s="9"/>
      <c r="C351" s="54" t="str">
        <f t="shared" si="1"/>
        <v/>
      </c>
      <c r="D351" s="55" t="str">
        <f t="shared" si="2"/>
        <v/>
      </c>
      <c r="E351" s="55" t="str">
        <f t="shared" si="3"/>
        <v/>
      </c>
      <c r="F351" s="56" t="str">
        <f>IF(C351="","",IF(AND(Frec_capitalizacion="Diaria",$D$9="Si"),H350*((1+$D$12)^(VLOOKUP(Frec_deposito,Cantidad_dias,2,0))-1),H350*$D$12))</f>
        <v/>
      </c>
      <c r="G351" s="56" t="str">
        <f t="shared" si="4"/>
        <v/>
      </c>
      <c r="H351" s="56" t="str">
        <f t="shared" si="5"/>
        <v/>
      </c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ht="15.75" customHeight="1">
      <c r="A352" s="3"/>
      <c r="B352" s="9"/>
      <c r="C352" s="54" t="str">
        <f t="shared" si="1"/>
        <v/>
      </c>
      <c r="D352" s="55" t="str">
        <f t="shared" si="2"/>
        <v/>
      </c>
      <c r="E352" s="55" t="str">
        <f t="shared" si="3"/>
        <v/>
      </c>
      <c r="F352" s="56" t="str">
        <f>IF(C352="","",IF(AND(Frec_capitalizacion="Diaria",$D$9="Si"),H351*((1+$D$12)^(VLOOKUP(Frec_deposito,Cantidad_dias,2,0))-1),H351*$D$12))</f>
        <v/>
      </c>
      <c r="G352" s="56" t="str">
        <f t="shared" si="4"/>
        <v/>
      </c>
      <c r="H352" s="56" t="str">
        <f t="shared" si="5"/>
        <v/>
      </c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ht="15.75" customHeight="1">
      <c r="A353" s="3"/>
      <c r="B353" s="9"/>
      <c r="C353" s="54" t="str">
        <f t="shared" si="1"/>
        <v/>
      </c>
      <c r="D353" s="55" t="str">
        <f t="shared" si="2"/>
        <v/>
      </c>
      <c r="E353" s="55" t="str">
        <f t="shared" si="3"/>
        <v/>
      </c>
      <c r="F353" s="56" t="str">
        <f>IF(C353="","",IF(AND(Frec_capitalizacion="Diaria",$D$9="Si"),H352*((1+$D$12)^(VLOOKUP(Frec_deposito,Cantidad_dias,2,0))-1),H352*$D$12))</f>
        <v/>
      </c>
      <c r="G353" s="56" t="str">
        <f t="shared" si="4"/>
        <v/>
      </c>
      <c r="H353" s="56" t="str">
        <f t="shared" si="5"/>
        <v/>
      </c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ht="15.75" customHeight="1">
      <c r="A354" s="3"/>
      <c r="B354" s="9"/>
      <c r="C354" s="54" t="str">
        <f t="shared" si="1"/>
        <v/>
      </c>
      <c r="D354" s="55" t="str">
        <f t="shared" si="2"/>
        <v/>
      </c>
      <c r="E354" s="55" t="str">
        <f t="shared" si="3"/>
        <v/>
      </c>
      <c r="F354" s="56" t="str">
        <f>IF(C354="","",IF(AND(Frec_capitalizacion="Diaria",$D$9="Si"),H353*((1+$D$12)^(VLOOKUP(Frec_deposito,Cantidad_dias,2,0))-1),H353*$D$12))</f>
        <v/>
      </c>
      <c r="G354" s="56" t="str">
        <f t="shared" si="4"/>
        <v/>
      </c>
      <c r="H354" s="56" t="str">
        <f t="shared" si="5"/>
        <v/>
      </c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ht="15.75" customHeight="1">
      <c r="A355" s="3"/>
      <c r="B355" s="9"/>
      <c r="C355" s="54" t="str">
        <f t="shared" si="1"/>
        <v/>
      </c>
      <c r="D355" s="55" t="str">
        <f t="shared" si="2"/>
        <v/>
      </c>
      <c r="E355" s="55" t="str">
        <f t="shared" si="3"/>
        <v/>
      </c>
      <c r="F355" s="56" t="str">
        <f>IF(C355="","",IF(AND(Frec_capitalizacion="Diaria",$D$9="Si"),H354*((1+$D$12)^(VLOOKUP(Frec_deposito,Cantidad_dias,2,0))-1),H354*$D$12))</f>
        <v/>
      </c>
      <c r="G355" s="56" t="str">
        <f t="shared" si="4"/>
        <v/>
      </c>
      <c r="H355" s="56" t="str">
        <f t="shared" si="5"/>
        <v/>
      </c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ht="15.75" customHeight="1">
      <c r="A356" s="3"/>
      <c r="B356" s="9"/>
      <c r="C356" s="54" t="str">
        <f t="shared" si="1"/>
        <v/>
      </c>
      <c r="D356" s="55" t="str">
        <f t="shared" si="2"/>
        <v/>
      </c>
      <c r="E356" s="55" t="str">
        <f t="shared" si="3"/>
        <v/>
      </c>
      <c r="F356" s="56" t="str">
        <f>IF(C356="","",IF(AND(Frec_capitalizacion="Diaria",$D$9="Si"),H355*((1+$D$12)^(VLOOKUP(Frec_deposito,Cantidad_dias,2,0))-1),H355*$D$12))</f>
        <v/>
      </c>
      <c r="G356" s="56" t="str">
        <f t="shared" si="4"/>
        <v/>
      </c>
      <c r="H356" s="56" t="str">
        <f t="shared" si="5"/>
        <v/>
      </c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ht="15.75" customHeight="1">
      <c r="A357" s="3"/>
      <c r="B357" s="9"/>
      <c r="C357" s="54" t="str">
        <f t="shared" si="1"/>
        <v/>
      </c>
      <c r="D357" s="55" t="str">
        <f t="shared" si="2"/>
        <v/>
      </c>
      <c r="E357" s="55" t="str">
        <f t="shared" si="3"/>
        <v/>
      </c>
      <c r="F357" s="56" t="str">
        <f>IF(C357="","",IF(AND(Frec_capitalizacion="Diaria",$D$9="Si"),H356*((1+$D$12)^(VLOOKUP(Frec_deposito,Cantidad_dias,2,0))-1),H356*$D$12))</f>
        <v/>
      </c>
      <c r="G357" s="56" t="str">
        <f t="shared" si="4"/>
        <v/>
      </c>
      <c r="H357" s="56" t="str">
        <f t="shared" si="5"/>
        <v/>
      </c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ht="15.75" customHeight="1">
      <c r="A358" s="3"/>
      <c r="B358" s="9"/>
      <c r="C358" s="54" t="str">
        <f t="shared" si="1"/>
        <v/>
      </c>
      <c r="D358" s="55" t="str">
        <f t="shared" si="2"/>
        <v/>
      </c>
      <c r="E358" s="55" t="str">
        <f t="shared" si="3"/>
        <v/>
      </c>
      <c r="F358" s="56" t="str">
        <f>IF(C358="","",IF(AND(Frec_capitalizacion="Diaria",$D$9="Si"),H357*((1+$D$12)^(VLOOKUP(Frec_deposito,Cantidad_dias,2,0))-1),H357*$D$12))</f>
        <v/>
      </c>
      <c r="G358" s="56" t="str">
        <f t="shared" si="4"/>
        <v/>
      </c>
      <c r="H358" s="56" t="str">
        <f t="shared" si="5"/>
        <v/>
      </c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ht="15.75" customHeight="1">
      <c r="A359" s="3"/>
      <c r="B359" s="9"/>
      <c r="C359" s="54" t="str">
        <f t="shared" si="1"/>
        <v/>
      </c>
      <c r="D359" s="55" t="str">
        <f t="shared" si="2"/>
        <v/>
      </c>
      <c r="E359" s="55" t="str">
        <f t="shared" si="3"/>
        <v/>
      </c>
      <c r="F359" s="56" t="str">
        <f>IF(C359="","",IF(AND(Frec_capitalizacion="Diaria",$D$9="Si"),H358*((1+$D$12)^(VLOOKUP(Frec_deposito,Cantidad_dias,2,0))-1),H358*$D$12))</f>
        <v/>
      </c>
      <c r="G359" s="56" t="str">
        <f t="shared" si="4"/>
        <v/>
      </c>
      <c r="H359" s="56" t="str">
        <f t="shared" si="5"/>
        <v/>
      </c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ht="15.75" customHeight="1">
      <c r="A360" s="3"/>
      <c r="B360" s="9"/>
      <c r="C360" s="54" t="str">
        <f t="shared" si="1"/>
        <v/>
      </c>
      <c r="D360" s="55" t="str">
        <f t="shared" si="2"/>
        <v/>
      </c>
      <c r="E360" s="55" t="str">
        <f t="shared" si="3"/>
        <v/>
      </c>
      <c r="F360" s="56" t="str">
        <f>IF(C360="","",IF(AND(Frec_capitalizacion="Diaria",$D$9="Si"),H359*((1+$D$12)^(VLOOKUP(Frec_deposito,Cantidad_dias,2,0))-1),H359*$D$12))</f>
        <v/>
      </c>
      <c r="G360" s="56" t="str">
        <f t="shared" si="4"/>
        <v/>
      </c>
      <c r="H360" s="56" t="str">
        <f t="shared" si="5"/>
        <v/>
      </c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ht="15.75" customHeight="1">
      <c r="A361" s="3"/>
      <c r="B361" s="9"/>
      <c r="C361" s="54" t="str">
        <f t="shared" si="1"/>
        <v/>
      </c>
      <c r="D361" s="55" t="str">
        <f t="shared" si="2"/>
        <v/>
      </c>
      <c r="E361" s="55" t="str">
        <f t="shared" si="3"/>
        <v/>
      </c>
      <c r="F361" s="56" t="str">
        <f>IF(C361="","",IF(AND(Frec_capitalizacion="Diaria",$D$9="Si"),H360*((1+$D$12)^(VLOOKUP(Frec_deposito,Cantidad_dias,2,0))-1),H360*$D$12))</f>
        <v/>
      </c>
      <c r="G361" s="56" t="str">
        <f t="shared" si="4"/>
        <v/>
      </c>
      <c r="H361" s="56" t="str">
        <f t="shared" si="5"/>
        <v/>
      </c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ht="15.75" customHeight="1">
      <c r="A362" s="3"/>
      <c r="B362" s="9"/>
      <c r="C362" s="54" t="str">
        <f t="shared" si="1"/>
        <v/>
      </c>
      <c r="D362" s="55" t="str">
        <f t="shared" si="2"/>
        <v/>
      </c>
      <c r="E362" s="55" t="str">
        <f t="shared" si="3"/>
        <v/>
      </c>
      <c r="F362" s="56" t="str">
        <f>IF(C362="","",IF(AND(Frec_capitalizacion="Diaria",$D$9="Si"),H361*((1+$D$12)^(VLOOKUP(Frec_deposito,Cantidad_dias,2,0))-1),H361*$D$12))</f>
        <v/>
      </c>
      <c r="G362" s="56" t="str">
        <f t="shared" si="4"/>
        <v/>
      </c>
      <c r="H362" s="56" t="str">
        <f t="shared" si="5"/>
        <v/>
      </c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ht="15.75" customHeight="1">
      <c r="A363" s="3"/>
      <c r="B363" s="9"/>
      <c r="C363" s="54" t="str">
        <f t="shared" si="1"/>
        <v/>
      </c>
      <c r="D363" s="55" t="str">
        <f t="shared" si="2"/>
        <v/>
      </c>
      <c r="E363" s="55" t="str">
        <f t="shared" si="3"/>
        <v/>
      </c>
      <c r="F363" s="56" t="str">
        <f>IF(C363="","",IF(AND(Frec_capitalizacion="Diaria",$D$9="Si"),H362*((1+$D$12)^(VLOOKUP(Frec_deposito,Cantidad_dias,2,0))-1),H362*$D$12))</f>
        <v/>
      </c>
      <c r="G363" s="56" t="str">
        <f t="shared" si="4"/>
        <v/>
      </c>
      <c r="H363" s="56" t="str">
        <f t="shared" si="5"/>
        <v/>
      </c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ht="15.75" customHeight="1">
      <c r="A364" s="3"/>
      <c r="B364" s="9"/>
      <c r="C364" s="54" t="str">
        <f t="shared" si="1"/>
        <v/>
      </c>
      <c r="D364" s="55" t="str">
        <f t="shared" si="2"/>
        <v/>
      </c>
      <c r="E364" s="55" t="str">
        <f t="shared" si="3"/>
        <v/>
      </c>
      <c r="F364" s="56" t="str">
        <f>IF(C364="","",IF(AND(Frec_capitalizacion="Diaria",$D$9="Si"),H363*((1+$D$12)^(VLOOKUP(Frec_deposito,Cantidad_dias,2,0))-1),H363*$D$12))</f>
        <v/>
      </c>
      <c r="G364" s="56" t="str">
        <f t="shared" si="4"/>
        <v/>
      </c>
      <c r="H364" s="56" t="str">
        <f t="shared" si="5"/>
        <v/>
      </c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ht="15.75" customHeight="1">
      <c r="A365" s="3"/>
      <c r="B365" s="9"/>
      <c r="C365" s="54" t="str">
        <f t="shared" si="1"/>
        <v/>
      </c>
      <c r="D365" s="55" t="str">
        <f t="shared" si="2"/>
        <v/>
      </c>
      <c r="E365" s="55" t="str">
        <f t="shared" si="3"/>
        <v/>
      </c>
      <c r="F365" s="56" t="str">
        <f>IF(C365="","",IF(AND(Frec_capitalizacion="Diaria",$D$9="Si"),H364*((1+$D$12)^(VLOOKUP(Frec_deposito,Cantidad_dias,2,0))-1),H364*$D$12))</f>
        <v/>
      </c>
      <c r="G365" s="56" t="str">
        <f t="shared" si="4"/>
        <v/>
      </c>
      <c r="H365" s="56" t="str">
        <f t="shared" si="5"/>
        <v/>
      </c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ht="15.75" customHeight="1">
      <c r="A366" s="3"/>
      <c r="B366" s="9"/>
      <c r="C366" s="54" t="str">
        <f t="shared" si="1"/>
        <v/>
      </c>
      <c r="D366" s="55" t="str">
        <f t="shared" si="2"/>
        <v/>
      </c>
      <c r="E366" s="55" t="str">
        <f t="shared" si="3"/>
        <v/>
      </c>
      <c r="F366" s="56" t="str">
        <f>IF(C366="","",IF(AND(Frec_capitalizacion="Diaria",$D$9="Si"),H365*((1+$D$12)^(VLOOKUP(Frec_deposito,Cantidad_dias,2,0))-1),H365*$D$12))</f>
        <v/>
      </c>
      <c r="G366" s="56" t="str">
        <f t="shared" si="4"/>
        <v/>
      </c>
      <c r="H366" s="56" t="str">
        <f t="shared" si="5"/>
        <v/>
      </c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ht="15.75" customHeight="1">
      <c r="A367" s="3"/>
      <c r="B367" s="9"/>
      <c r="C367" s="54" t="str">
        <f t="shared" si="1"/>
        <v/>
      </c>
      <c r="D367" s="55" t="str">
        <f t="shared" si="2"/>
        <v/>
      </c>
      <c r="E367" s="55" t="str">
        <f t="shared" si="3"/>
        <v/>
      </c>
      <c r="F367" s="56" t="str">
        <f>IF(C367="","",IF(AND(Frec_capitalizacion="Diaria",$D$9="Si"),H366*((1+$D$12)^(VLOOKUP(Frec_deposito,Cantidad_dias,2,0))-1),H366*$D$12))</f>
        <v/>
      </c>
      <c r="G367" s="56" t="str">
        <f t="shared" si="4"/>
        <v/>
      </c>
      <c r="H367" s="56" t="str">
        <f t="shared" si="5"/>
        <v/>
      </c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ht="15.75" customHeight="1">
      <c r="A368" s="3"/>
      <c r="B368" s="9"/>
      <c r="C368" s="54" t="str">
        <f t="shared" si="1"/>
        <v/>
      </c>
      <c r="D368" s="55" t="str">
        <f t="shared" si="2"/>
        <v/>
      </c>
      <c r="E368" s="55" t="str">
        <f t="shared" si="3"/>
        <v/>
      </c>
      <c r="F368" s="56" t="str">
        <f>IF(C368="","",IF(AND(Frec_capitalizacion="Diaria",$D$9="Si"),H367*((1+$D$12)^(VLOOKUP(Frec_deposito,Cantidad_dias,2,0))-1),H367*$D$12))</f>
        <v/>
      </c>
      <c r="G368" s="56" t="str">
        <f t="shared" si="4"/>
        <v/>
      </c>
      <c r="H368" s="56" t="str">
        <f t="shared" si="5"/>
        <v/>
      </c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ht="15.75" customHeight="1">
      <c r="A369" s="3"/>
      <c r="B369" s="9"/>
      <c r="C369" s="54" t="str">
        <f t="shared" si="1"/>
        <v/>
      </c>
      <c r="D369" s="55" t="str">
        <f t="shared" si="2"/>
        <v/>
      </c>
      <c r="E369" s="55" t="str">
        <f t="shared" si="3"/>
        <v/>
      </c>
      <c r="F369" s="56" t="str">
        <f>IF(C369="","",IF(AND(Frec_capitalizacion="Diaria",$D$9="Si"),H368*((1+$D$12)^(VLOOKUP(Frec_deposito,Cantidad_dias,2,0))-1),H368*$D$12))</f>
        <v/>
      </c>
      <c r="G369" s="56" t="str">
        <f t="shared" si="4"/>
        <v/>
      </c>
      <c r="H369" s="56" t="str">
        <f t="shared" si="5"/>
        <v/>
      </c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ht="15.75" customHeight="1">
      <c r="A370" s="3"/>
      <c r="B370" s="9"/>
      <c r="C370" s="54" t="str">
        <f t="shared" si="1"/>
        <v/>
      </c>
      <c r="D370" s="55" t="str">
        <f t="shared" si="2"/>
        <v/>
      </c>
      <c r="E370" s="55" t="str">
        <f t="shared" si="3"/>
        <v/>
      </c>
      <c r="F370" s="56" t="str">
        <f>IF(C370="","",IF(AND(Frec_capitalizacion="Diaria",$D$9="Si"),H369*((1+$D$12)^(VLOOKUP(Frec_deposito,Cantidad_dias,2,0))-1),H369*$D$12))</f>
        <v/>
      </c>
      <c r="G370" s="56" t="str">
        <f t="shared" si="4"/>
        <v/>
      </c>
      <c r="H370" s="56" t="str">
        <f t="shared" si="5"/>
        <v/>
      </c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ht="15.75" customHeight="1">
      <c r="A371" s="3"/>
      <c r="B371" s="9"/>
      <c r="C371" s="54" t="str">
        <f t="shared" si="1"/>
        <v/>
      </c>
      <c r="D371" s="55" t="str">
        <f t="shared" si="2"/>
        <v/>
      </c>
      <c r="E371" s="55" t="str">
        <f t="shared" si="3"/>
        <v/>
      </c>
      <c r="F371" s="56" t="str">
        <f>IF(C371="","",IF(AND(Frec_capitalizacion="Diaria",$D$9="Si"),H370*((1+$D$12)^(VLOOKUP(Frec_deposito,Cantidad_dias,2,0))-1),H370*$D$12))</f>
        <v/>
      </c>
      <c r="G371" s="56" t="str">
        <f t="shared" si="4"/>
        <v/>
      </c>
      <c r="H371" s="56" t="str">
        <f t="shared" si="5"/>
        <v/>
      </c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ht="15.75" customHeight="1">
      <c r="A372" s="3"/>
      <c r="B372" s="9"/>
      <c r="C372" s="54" t="str">
        <f t="shared" si="1"/>
        <v/>
      </c>
      <c r="D372" s="55" t="str">
        <f t="shared" si="2"/>
        <v/>
      </c>
      <c r="E372" s="55" t="str">
        <f t="shared" si="3"/>
        <v/>
      </c>
      <c r="F372" s="56" t="str">
        <f>IF(C372="","",IF(AND(Frec_capitalizacion="Diaria",$D$9="Si"),H371*((1+$D$12)^(VLOOKUP(Frec_deposito,Cantidad_dias,2,0))-1),H371*$D$12))</f>
        <v/>
      </c>
      <c r="G372" s="56" t="str">
        <f t="shared" si="4"/>
        <v/>
      </c>
      <c r="H372" s="56" t="str">
        <f t="shared" si="5"/>
        <v/>
      </c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ht="15.75" customHeight="1">
      <c r="A373" s="3"/>
      <c r="B373" s="9"/>
      <c r="C373" s="54" t="str">
        <f t="shared" si="1"/>
        <v/>
      </c>
      <c r="D373" s="55" t="str">
        <f t="shared" si="2"/>
        <v/>
      </c>
      <c r="E373" s="55" t="str">
        <f t="shared" si="3"/>
        <v/>
      </c>
      <c r="F373" s="56" t="str">
        <f>IF(C373="","",IF(AND(Frec_capitalizacion="Diaria",$D$9="Si"),H372*((1+$D$12)^(VLOOKUP(Frec_deposito,Cantidad_dias,2,0))-1),H372*$D$12))</f>
        <v/>
      </c>
      <c r="G373" s="56" t="str">
        <f t="shared" si="4"/>
        <v/>
      </c>
      <c r="H373" s="56" t="str">
        <f t="shared" si="5"/>
        <v/>
      </c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ht="15.75" customHeight="1">
      <c r="A374" s="3"/>
      <c r="B374" s="9"/>
      <c r="C374" s="54" t="str">
        <f t="shared" si="1"/>
        <v/>
      </c>
      <c r="D374" s="55" t="str">
        <f t="shared" si="2"/>
        <v/>
      </c>
      <c r="E374" s="55" t="str">
        <f t="shared" si="3"/>
        <v/>
      </c>
      <c r="F374" s="56" t="str">
        <f>IF(C374="","",IF(AND(Frec_capitalizacion="Diaria",$D$9="Si"),H373*((1+$D$12)^(VLOOKUP(Frec_deposito,Cantidad_dias,2,0))-1),H373*$D$12))</f>
        <v/>
      </c>
      <c r="G374" s="56" t="str">
        <f t="shared" si="4"/>
        <v/>
      </c>
      <c r="H374" s="56" t="str">
        <f t="shared" si="5"/>
        <v/>
      </c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ht="15.75" customHeight="1">
      <c r="A375" s="3"/>
      <c r="B375" s="9"/>
      <c r="C375" s="54" t="str">
        <f t="shared" si="1"/>
        <v/>
      </c>
      <c r="D375" s="55" t="str">
        <f t="shared" si="2"/>
        <v/>
      </c>
      <c r="E375" s="55" t="str">
        <f t="shared" si="3"/>
        <v/>
      </c>
      <c r="F375" s="56" t="str">
        <f>IF(C375="","",IF(AND(Frec_capitalizacion="Diaria",$D$9="Si"),H374*((1+$D$12)^(VLOOKUP(Frec_deposito,Cantidad_dias,2,0))-1),H374*$D$12))</f>
        <v/>
      </c>
      <c r="G375" s="56" t="str">
        <f t="shared" si="4"/>
        <v/>
      </c>
      <c r="H375" s="56" t="str">
        <f t="shared" si="5"/>
        <v/>
      </c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ht="15.75" customHeight="1">
      <c r="A376" s="3"/>
      <c r="B376" s="9"/>
      <c r="C376" s="54" t="str">
        <f t="shared" si="1"/>
        <v/>
      </c>
      <c r="D376" s="55" t="str">
        <f t="shared" si="2"/>
        <v/>
      </c>
      <c r="E376" s="55" t="str">
        <f t="shared" si="3"/>
        <v/>
      </c>
      <c r="F376" s="56" t="str">
        <f>IF(C376="","",IF(AND(Frec_capitalizacion="Diaria",$D$9="Si"),H375*((1+$D$12)^(VLOOKUP(Frec_deposito,Cantidad_dias,2,0))-1),H375*$D$12))</f>
        <v/>
      </c>
      <c r="G376" s="56" t="str">
        <f t="shared" si="4"/>
        <v/>
      </c>
      <c r="H376" s="56" t="str">
        <f t="shared" si="5"/>
        <v/>
      </c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ht="15.75" customHeight="1">
      <c r="A377" s="3"/>
      <c r="B377" s="9"/>
      <c r="C377" s="54" t="str">
        <f t="shared" si="1"/>
        <v/>
      </c>
      <c r="D377" s="55" t="str">
        <f t="shared" si="2"/>
        <v/>
      </c>
      <c r="E377" s="55" t="str">
        <f t="shared" si="3"/>
        <v/>
      </c>
      <c r="F377" s="56" t="str">
        <f>IF(C377="","",IF(AND(Frec_capitalizacion="Diaria",$D$9="Si"),H376*((1+$D$12)^(VLOOKUP(Frec_deposito,Cantidad_dias,2,0))-1),H376*$D$12))</f>
        <v/>
      </c>
      <c r="G377" s="56" t="str">
        <f t="shared" si="4"/>
        <v/>
      </c>
      <c r="H377" s="56" t="str">
        <f t="shared" si="5"/>
        <v/>
      </c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ht="15.75" customHeight="1">
      <c r="A378" s="3"/>
      <c r="B378" s="9"/>
      <c r="C378" s="54" t="str">
        <f t="shared" si="1"/>
        <v/>
      </c>
      <c r="D378" s="55" t="str">
        <f t="shared" si="2"/>
        <v/>
      </c>
      <c r="E378" s="55" t="str">
        <f t="shared" si="3"/>
        <v/>
      </c>
      <c r="F378" s="56" t="str">
        <f>IF(C378="","",IF(AND(Frec_capitalizacion="Diaria",$D$9="Si"),H377*((1+$D$12)^(VLOOKUP(Frec_deposito,Cantidad_dias,2,0))-1),H377*$D$12))</f>
        <v/>
      </c>
      <c r="G378" s="56" t="str">
        <f t="shared" si="4"/>
        <v/>
      </c>
      <c r="H378" s="56" t="str">
        <f t="shared" si="5"/>
        <v/>
      </c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ht="15.75" customHeight="1">
      <c r="A379" s="3"/>
      <c r="B379" s="9"/>
      <c r="C379" s="54" t="str">
        <f t="shared" si="1"/>
        <v/>
      </c>
      <c r="D379" s="55" t="str">
        <f t="shared" si="2"/>
        <v/>
      </c>
      <c r="E379" s="55" t="str">
        <f t="shared" si="3"/>
        <v/>
      </c>
      <c r="F379" s="56" t="str">
        <f>IF(C379="","",IF(AND(Frec_capitalizacion="Diaria",$D$9="Si"),H378*((1+$D$12)^(VLOOKUP(Frec_deposito,Cantidad_dias,2,0))-1),H378*$D$12))</f>
        <v/>
      </c>
      <c r="G379" s="56" t="str">
        <f t="shared" si="4"/>
        <v/>
      </c>
      <c r="H379" s="56" t="str">
        <f t="shared" si="5"/>
        <v/>
      </c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ht="15.75" customHeight="1">
      <c r="A380" s="3"/>
      <c r="B380" s="9"/>
      <c r="C380" s="54" t="str">
        <f t="shared" si="1"/>
        <v/>
      </c>
      <c r="D380" s="55" t="str">
        <f t="shared" si="2"/>
        <v/>
      </c>
      <c r="E380" s="55" t="str">
        <f t="shared" si="3"/>
        <v/>
      </c>
      <c r="F380" s="56" t="str">
        <f>IF(C380="","",IF(AND(Frec_capitalizacion="Diaria",$D$9="Si"),H379*((1+$D$12)^(VLOOKUP(Frec_deposito,Cantidad_dias,2,0))-1),H379*$D$12))</f>
        <v/>
      </c>
      <c r="G380" s="56" t="str">
        <f t="shared" si="4"/>
        <v/>
      </c>
      <c r="H380" s="56" t="str">
        <f t="shared" si="5"/>
        <v/>
      </c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ht="15.75" customHeight="1">
      <c r="A381" s="3"/>
      <c r="B381" s="9"/>
      <c r="C381" s="54" t="str">
        <f t="shared" si="1"/>
        <v/>
      </c>
      <c r="D381" s="55" t="str">
        <f t="shared" si="2"/>
        <v/>
      </c>
      <c r="E381" s="55" t="str">
        <f t="shared" si="3"/>
        <v/>
      </c>
      <c r="F381" s="56" t="str">
        <f>IF(C381="","",IF(AND(Frec_capitalizacion="Diaria",$D$9="Si"),H380*((1+$D$12)^(VLOOKUP(Frec_deposito,Cantidad_dias,2,0))-1),H380*$D$12))</f>
        <v/>
      </c>
      <c r="G381" s="56" t="str">
        <f t="shared" si="4"/>
        <v/>
      </c>
      <c r="H381" s="56" t="str">
        <f t="shared" si="5"/>
        <v/>
      </c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ht="15.75" customHeight="1">
      <c r="A382" s="3"/>
      <c r="B382" s="9"/>
      <c r="C382" s="54" t="str">
        <f t="shared" si="1"/>
        <v/>
      </c>
      <c r="D382" s="55" t="str">
        <f t="shared" si="2"/>
        <v/>
      </c>
      <c r="E382" s="55" t="str">
        <f t="shared" si="3"/>
        <v/>
      </c>
      <c r="F382" s="56" t="str">
        <f>IF(C382="","",IF(AND(Frec_capitalizacion="Diaria",$D$9="Si"),H381*((1+$D$12)^(VLOOKUP(Frec_deposito,Cantidad_dias,2,0))-1),H381*$D$12))</f>
        <v/>
      </c>
      <c r="G382" s="56" t="str">
        <f t="shared" si="4"/>
        <v/>
      </c>
      <c r="H382" s="56" t="str">
        <f t="shared" si="5"/>
        <v/>
      </c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ht="15.75" customHeight="1">
      <c r="A383" s="3"/>
      <c r="B383" s="9"/>
      <c r="C383" s="54" t="str">
        <f t="shared" si="1"/>
        <v/>
      </c>
      <c r="D383" s="55" t="str">
        <f t="shared" si="2"/>
        <v/>
      </c>
      <c r="E383" s="55" t="str">
        <f t="shared" si="3"/>
        <v/>
      </c>
      <c r="F383" s="56" t="str">
        <f>IF(C383="","",IF(AND(Frec_capitalizacion="Diaria",$D$9="Si"),H382*((1+$D$12)^(VLOOKUP(Frec_deposito,Cantidad_dias,2,0))-1),H382*$D$12))</f>
        <v/>
      </c>
      <c r="G383" s="56" t="str">
        <f t="shared" si="4"/>
        <v/>
      </c>
      <c r="H383" s="56" t="str">
        <f t="shared" si="5"/>
        <v/>
      </c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ht="15.75" customHeight="1">
      <c r="A384" s="3"/>
      <c r="B384" s="9"/>
      <c r="C384" s="54" t="str">
        <f t="shared" si="1"/>
        <v/>
      </c>
      <c r="D384" s="55" t="str">
        <f t="shared" si="2"/>
        <v/>
      </c>
      <c r="E384" s="55" t="str">
        <f t="shared" si="3"/>
        <v/>
      </c>
      <c r="F384" s="56" t="str">
        <f>IF(C384="","",IF(AND(Frec_capitalizacion="Diaria",$D$9="Si"),H383*((1+$D$12)^(VLOOKUP(Frec_deposito,Cantidad_dias,2,0))-1),H383*$D$12))</f>
        <v/>
      </c>
      <c r="G384" s="56" t="str">
        <f t="shared" si="4"/>
        <v/>
      </c>
      <c r="H384" s="56" t="str">
        <f t="shared" si="5"/>
        <v/>
      </c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ht="15.75" customHeight="1">
      <c r="A385" s="3"/>
      <c r="B385" s="9"/>
      <c r="C385" s="54" t="str">
        <f t="shared" si="1"/>
        <v/>
      </c>
      <c r="D385" s="55" t="str">
        <f t="shared" si="2"/>
        <v/>
      </c>
      <c r="E385" s="55" t="str">
        <f t="shared" si="3"/>
        <v/>
      </c>
      <c r="F385" s="56" t="str">
        <f>IF(C385="","",IF(AND(Frec_capitalizacion="Diaria",$D$9="Si"),H384*((1+$D$12)^(VLOOKUP(Frec_deposito,Cantidad_dias,2,0))-1),H384*$D$12))</f>
        <v/>
      </c>
      <c r="G385" s="56" t="str">
        <f t="shared" si="4"/>
        <v/>
      </c>
      <c r="H385" s="56" t="str">
        <f t="shared" si="5"/>
        <v/>
      </c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ht="15.75" customHeight="1">
      <c r="A386" s="3"/>
      <c r="B386" s="9"/>
      <c r="C386" s="54" t="str">
        <f t="shared" si="1"/>
        <v/>
      </c>
      <c r="D386" s="55" t="str">
        <f t="shared" si="2"/>
        <v/>
      </c>
      <c r="E386" s="55" t="str">
        <f t="shared" si="3"/>
        <v/>
      </c>
      <c r="F386" s="56" t="str">
        <f>IF(C386="","",IF(AND(Frec_capitalizacion="Diaria",$D$9="Si"),H385*((1+$D$12)^(VLOOKUP(Frec_deposito,Cantidad_dias,2,0))-1),H385*$D$12))</f>
        <v/>
      </c>
      <c r="G386" s="56" t="str">
        <f t="shared" si="4"/>
        <v/>
      </c>
      <c r="H386" s="56" t="str">
        <f t="shared" si="5"/>
        <v/>
      </c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ht="15.75" customHeight="1">
      <c r="A387" s="3"/>
      <c r="B387" s="9"/>
      <c r="C387" s="54" t="str">
        <f t="shared" si="1"/>
        <v/>
      </c>
      <c r="D387" s="55" t="str">
        <f t="shared" si="2"/>
        <v/>
      </c>
      <c r="E387" s="55" t="str">
        <f t="shared" si="3"/>
        <v/>
      </c>
      <c r="F387" s="56" t="str">
        <f>IF(C387="","",IF(AND(Frec_capitalizacion="Diaria",$D$9="Si"),H386*((1+$D$12)^(VLOOKUP(Frec_deposito,Cantidad_dias,2,0))-1),H386*$D$12))</f>
        <v/>
      </c>
      <c r="G387" s="56" t="str">
        <f t="shared" si="4"/>
        <v/>
      </c>
      <c r="H387" s="56" t="str">
        <f t="shared" si="5"/>
        <v/>
      </c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ht="15.75" customHeight="1">
      <c r="A388" s="3"/>
      <c r="B388" s="9"/>
      <c r="C388" s="54" t="str">
        <f t="shared" si="1"/>
        <v/>
      </c>
      <c r="D388" s="55" t="str">
        <f t="shared" si="2"/>
        <v/>
      </c>
      <c r="E388" s="55" t="str">
        <f t="shared" si="3"/>
        <v/>
      </c>
      <c r="F388" s="56" t="str">
        <f>IF(C388="","",IF(AND(Frec_capitalizacion="Diaria",$D$9="Si"),H387*((1+$D$12)^(VLOOKUP(Frec_deposito,Cantidad_dias,2,0))-1),H387*$D$12))</f>
        <v/>
      </c>
      <c r="G388" s="56" t="str">
        <f t="shared" si="4"/>
        <v/>
      </c>
      <c r="H388" s="56" t="str">
        <f t="shared" si="5"/>
        <v/>
      </c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ht="15.75" customHeight="1">
      <c r="A389" s="3"/>
      <c r="B389" s="9"/>
      <c r="C389" s="54" t="str">
        <f t="shared" si="1"/>
        <v/>
      </c>
      <c r="D389" s="55" t="str">
        <f t="shared" si="2"/>
        <v/>
      </c>
      <c r="E389" s="55" t="str">
        <f t="shared" si="3"/>
        <v/>
      </c>
      <c r="F389" s="56" t="str">
        <f>IF(C389="","",IF(AND(Frec_capitalizacion="Diaria",$D$9="Si"),H388*((1+$D$12)^(VLOOKUP(Frec_deposito,Cantidad_dias,2,0))-1),H388*$D$12))</f>
        <v/>
      </c>
      <c r="G389" s="56" t="str">
        <f t="shared" si="4"/>
        <v/>
      </c>
      <c r="H389" s="56" t="str">
        <f t="shared" si="5"/>
        <v/>
      </c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ht="15.75" customHeight="1">
      <c r="A390" s="3"/>
      <c r="B390" s="9"/>
      <c r="C390" s="54" t="str">
        <f t="shared" si="1"/>
        <v/>
      </c>
      <c r="D390" s="55" t="str">
        <f t="shared" si="2"/>
        <v/>
      </c>
      <c r="E390" s="55" t="str">
        <f t="shared" si="3"/>
        <v/>
      </c>
      <c r="F390" s="56" t="str">
        <f>IF(C390="","",IF(AND(Frec_capitalizacion="Diaria",$D$9="Si"),H389*((1+$D$12)^(VLOOKUP(Frec_deposito,Cantidad_dias,2,0))-1),H389*$D$12))</f>
        <v/>
      </c>
      <c r="G390" s="56" t="str">
        <f t="shared" si="4"/>
        <v/>
      </c>
      <c r="H390" s="56" t="str">
        <f t="shared" si="5"/>
        <v/>
      </c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ht="15.75" customHeight="1">
      <c r="A391" s="3"/>
      <c r="B391" s="9"/>
      <c r="C391" s="54" t="str">
        <f t="shared" si="1"/>
        <v/>
      </c>
      <c r="D391" s="55" t="str">
        <f t="shared" si="2"/>
        <v/>
      </c>
      <c r="E391" s="55" t="str">
        <f t="shared" si="3"/>
        <v/>
      </c>
      <c r="F391" s="56" t="str">
        <f>IF(C391="","",IF(AND(Frec_capitalizacion="Diaria",$D$9="Si"),H390*((1+$D$12)^(VLOOKUP(Frec_deposito,Cantidad_dias,2,0))-1),H390*$D$12))</f>
        <v/>
      </c>
      <c r="G391" s="56" t="str">
        <f t="shared" si="4"/>
        <v/>
      </c>
      <c r="H391" s="56" t="str">
        <f t="shared" si="5"/>
        <v/>
      </c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ht="15.75" customHeight="1">
      <c r="A392" s="3"/>
      <c r="B392" s="9"/>
      <c r="C392" s="54" t="str">
        <f t="shared" si="1"/>
        <v/>
      </c>
      <c r="D392" s="55" t="str">
        <f t="shared" si="2"/>
        <v/>
      </c>
      <c r="E392" s="55" t="str">
        <f t="shared" si="3"/>
        <v/>
      </c>
      <c r="F392" s="56" t="str">
        <f>IF(C392="","",IF(AND(Frec_capitalizacion="Diaria",$D$9="Si"),H391*((1+$D$12)^(VLOOKUP(Frec_deposito,Cantidad_dias,2,0))-1),H391*$D$12))</f>
        <v/>
      </c>
      <c r="G392" s="56" t="str">
        <f t="shared" si="4"/>
        <v/>
      </c>
      <c r="H392" s="56" t="str">
        <f t="shared" si="5"/>
        <v/>
      </c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ht="15.75" customHeight="1">
      <c r="A393" s="3"/>
      <c r="B393" s="9"/>
      <c r="C393" s="54" t="str">
        <f t="shared" si="1"/>
        <v/>
      </c>
      <c r="D393" s="55" t="str">
        <f t="shared" si="2"/>
        <v/>
      </c>
      <c r="E393" s="55" t="str">
        <f t="shared" si="3"/>
        <v/>
      </c>
      <c r="F393" s="56" t="str">
        <f>IF(C393="","",IF(AND(Frec_capitalizacion="Diaria",$D$9="Si"),H392*((1+$D$12)^(VLOOKUP(Frec_deposito,Cantidad_dias,2,0))-1),H392*$D$12))</f>
        <v/>
      </c>
      <c r="G393" s="56" t="str">
        <f t="shared" si="4"/>
        <v/>
      </c>
      <c r="H393" s="56" t="str">
        <f t="shared" si="5"/>
        <v/>
      </c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ht="15.75" customHeight="1">
      <c r="A394" s="3"/>
      <c r="B394" s="9"/>
      <c r="C394" s="54" t="str">
        <f t="shared" si="1"/>
        <v/>
      </c>
      <c r="D394" s="55" t="str">
        <f t="shared" si="2"/>
        <v/>
      </c>
      <c r="E394" s="55" t="str">
        <f t="shared" si="3"/>
        <v/>
      </c>
      <c r="F394" s="56" t="str">
        <f>IF(C394="","",IF(AND(Frec_capitalizacion="Diaria",$D$9="Si"),H393*((1+$D$12)^(VLOOKUP(Frec_deposito,Cantidad_dias,2,0))-1),H393*$D$12))</f>
        <v/>
      </c>
      <c r="G394" s="56" t="str">
        <f t="shared" si="4"/>
        <v/>
      </c>
      <c r="H394" s="56" t="str">
        <f t="shared" si="5"/>
        <v/>
      </c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ht="15.75" customHeight="1">
      <c r="A395" s="3"/>
      <c r="B395" s="9"/>
      <c r="C395" s="54" t="str">
        <f t="shared" si="1"/>
        <v/>
      </c>
      <c r="D395" s="55" t="str">
        <f t="shared" si="2"/>
        <v/>
      </c>
      <c r="E395" s="55" t="str">
        <f t="shared" si="3"/>
        <v/>
      </c>
      <c r="F395" s="56" t="str">
        <f>IF(C395="","",IF(AND(Frec_capitalizacion="Diaria",$D$9="Si"),H394*((1+$D$12)^(VLOOKUP(Frec_deposito,Cantidad_dias,2,0))-1),H394*$D$12))</f>
        <v/>
      </c>
      <c r="G395" s="56" t="str">
        <f t="shared" si="4"/>
        <v/>
      </c>
      <c r="H395" s="56" t="str">
        <f t="shared" si="5"/>
        <v/>
      </c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ht="15.75" customHeight="1">
      <c r="A396" s="3"/>
      <c r="B396" s="9"/>
      <c r="C396" s="54" t="str">
        <f t="shared" si="1"/>
        <v/>
      </c>
      <c r="D396" s="55" t="str">
        <f t="shared" si="2"/>
        <v/>
      </c>
      <c r="E396" s="55" t="str">
        <f t="shared" si="3"/>
        <v/>
      </c>
      <c r="F396" s="56" t="str">
        <f>IF(C396="","",IF(AND(Frec_capitalizacion="Diaria",$D$9="Si"),H395*((1+$D$12)^(VLOOKUP(Frec_deposito,Cantidad_dias,2,0))-1),H395*$D$12))</f>
        <v/>
      </c>
      <c r="G396" s="56" t="str">
        <f t="shared" si="4"/>
        <v/>
      </c>
      <c r="H396" s="56" t="str">
        <f t="shared" si="5"/>
        <v/>
      </c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ht="15.75" customHeight="1">
      <c r="A397" s="3"/>
      <c r="B397" s="9"/>
      <c r="C397" s="54" t="str">
        <f t="shared" si="1"/>
        <v/>
      </c>
      <c r="D397" s="55" t="str">
        <f t="shared" si="2"/>
        <v/>
      </c>
      <c r="E397" s="55" t="str">
        <f t="shared" si="3"/>
        <v/>
      </c>
      <c r="F397" s="56" t="str">
        <f>IF(C397="","",IF(AND(Frec_capitalizacion="Diaria",$D$9="Si"),H396*((1+$D$12)^(VLOOKUP(Frec_deposito,Cantidad_dias,2,0))-1),H396*$D$12))</f>
        <v/>
      </c>
      <c r="G397" s="56" t="str">
        <f t="shared" si="4"/>
        <v/>
      </c>
      <c r="H397" s="56" t="str">
        <f t="shared" si="5"/>
        <v/>
      </c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ht="15.75" customHeight="1">
      <c r="A398" s="3"/>
      <c r="B398" s="9"/>
      <c r="C398" s="54" t="str">
        <f t="shared" si="1"/>
        <v/>
      </c>
      <c r="D398" s="55" t="str">
        <f t="shared" si="2"/>
        <v/>
      </c>
      <c r="E398" s="55" t="str">
        <f t="shared" si="3"/>
        <v/>
      </c>
      <c r="F398" s="56" t="str">
        <f>IF(C398="","",IF(AND(Frec_capitalizacion="Diaria",$D$9="Si"),H397*((1+$D$12)^(VLOOKUP(Frec_deposito,Cantidad_dias,2,0))-1),H397*$D$12))</f>
        <v/>
      </c>
      <c r="G398" s="56" t="str">
        <f t="shared" si="4"/>
        <v/>
      </c>
      <c r="H398" s="56" t="str">
        <f t="shared" si="5"/>
        <v/>
      </c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ht="15.75" customHeight="1">
      <c r="A399" s="3"/>
      <c r="B399" s="9"/>
      <c r="C399" s="54" t="str">
        <f t="shared" si="1"/>
        <v/>
      </c>
      <c r="D399" s="55" t="str">
        <f t="shared" si="2"/>
        <v/>
      </c>
      <c r="E399" s="55" t="str">
        <f t="shared" si="3"/>
        <v/>
      </c>
      <c r="F399" s="56" t="str">
        <f>IF(C399="","",IF(AND(Frec_capitalizacion="Diaria",$D$9="Si"),H398*((1+$D$12)^(VLOOKUP(Frec_deposito,Cantidad_dias,2,0))-1),H398*$D$12))</f>
        <v/>
      </c>
      <c r="G399" s="56" t="str">
        <f t="shared" si="4"/>
        <v/>
      </c>
      <c r="H399" s="56" t="str">
        <f t="shared" si="5"/>
        <v/>
      </c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ht="15.75" customHeight="1">
      <c r="A400" s="3"/>
      <c r="B400" s="9"/>
      <c r="C400" s="54" t="str">
        <f t="shared" si="1"/>
        <v/>
      </c>
      <c r="D400" s="55" t="str">
        <f t="shared" si="2"/>
        <v/>
      </c>
      <c r="E400" s="55" t="str">
        <f t="shared" si="3"/>
        <v/>
      </c>
      <c r="F400" s="56" t="str">
        <f>IF(C400="","",IF(AND(Frec_capitalizacion="Diaria",$D$9="Si"),H399*((1+$D$12)^(VLOOKUP(Frec_deposito,Cantidad_dias,2,0))-1),H399*$D$12))</f>
        <v/>
      </c>
      <c r="G400" s="56" t="str">
        <f t="shared" si="4"/>
        <v/>
      </c>
      <c r="H400" s="56" t="str">
        <f t="shared" si="5"/>
        <v/>
      </c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ht="15.75" customHeight="1">
      <c r="A401" s="3"/>
      <c r="B401" s="9"/>
      <c r="C401" s="54" t="str">
        <f t="shared" si="1"/>
        <v/>
      </c>
      <c r="D401" s="55" t="str">
        <f t="shared" si="2"/>
        <v/>
      </c>
      <c r="E401" s="55" t="str">
        <f t="shared" si="3"/>
        <v/>
      </c>
      <c r="F401" s="56" t="str">
        <f>IF(C401="","",IF(AND(Frec_capitalizacion="Diaria",$D$9="Si"),H400*((1+$D$12)^(VLOOKUP(Frec_deposito,Cantidad_dias,2,0))-1),H400*$D$12))</f>
        <v/>
      </c>
      <c r="G401" s="56" t="str">
        <f t="shared" si="4"/>
        <v/>
      </c>
      <c r="H401" s="56" t="str">
        <f t="shared" si="5"/>
        <v/>
      </c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ht="15.75" customHeight="1">
      <c r="A402" s="3"/>
      <c r="B402" s="9"/>
      <c r="C402" s="54" t="str">
        <f t="shared" si="1"/>
        <v/>
      </c>
      <c r="D402" s="55" t="str">
        <f t="shared" si="2"/>
        <v/>
      </c>
      <c r="E402" s="55" t="str">
        <f t="shared" si="3"/>
        <v/>
      </c>
      <c r="F402" s="56" t="str">
        <f>IF(C402="","",IF(AND(Frec_capitalizacion="Diaria",$D$9="Si"),H401*((1+$D$12)^(VLOOKUP(Frec_deposito,Cantidad_dias,2,0))-1),H401*$D$12))</f>
        <v/>
      </c>
      <c r="G402" s="56" t="str">
        <f t="shared" si="4"/>
        <v/>
      </c>
      <c r="H402" s="56" t="str">
        <f t="shared" si="5"/>
        <v/>
      </c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ht="15.75" customHeight="1">
      <c r="A403" s="3"/>
      <c r="B403" s="9"/>
      <c r="C403" s="54" t="str">
        <f t="shared" si="1"/>
        <v/>
      </c>
      <c r="D403" s="55" t="str">
        <f t="shared" si="2"/>
        <v/>
      </c>
      <c r="E403" s="55" t="str">
        <f t="shared" si="3"/>
        <v/>
      </c>
      <c r="F403" s="56" t="str">
        <f>IF(C403="","",IF(AND(Frec_capitalizacion="Diaria",$D$9="Si"),H402*((1+$D$12)^(VLOOKUP(Frec_deposito,Cantidad_dias,2,0))-1),H402*$D$12))</f>
        <v/>
      </c>
      <c r="G403" s="56" t="str">
        <f t="shared" si="4"/>
        <v/>
      </c>
      <c r="H403" s="56" t="str">
        <f t="shared" si="5"/>
        <v/>
      </c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ht="15.75" customHeight="1">
      <c r="A404" s="3"/>
      <c r="B404" s="9"/>
      <c r="C404" s="54" t="str">
        <f t="shared" si="1"/>
        <v/>
      </c>
      <c r="D404" s="55" t="str">
        <f t="shared" si="2"/>
        <v/>
      </c>
      <c r="E404" s="55" t="str">
        <f t="shared" si="3"/>
        <v/>
      </c>
      <c r="F404" s="56" t="str">
        <f>IF(C404="","",IF(AND(Frec_capitalizacion="Diaria",$D$9="Si"),H403*((1+$D$12)^(VLOOKUP(Frec_deposito,Cantidad_dias,2,0))-1),H403*$D$12))</f>
        <v/>
      </c>
      <c r="G404" s="56" t="str">
        <f t="shared" si="4"/>
        <v/>
      </c>
      <c r="H404" s="56" t="str">
        <f t="shared" si="5"/>
        <v/>
      </c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ht="15.75" customHeight="1">
      <c r="A405" s="3"/>
      <c r="B405" s="9"/>
      <c r="C405" s="54" t="str">
        <f t="shared" si="1"/>
        <v/>
      </c>
      <c r="D405" s="55" t="str">
        <f t="shared" si="2"/>
        <v/>
      </c>
      <c r="E405" s="55" t="str">
        <f t="shared" si="3"/>
        <v/>
      </c>
      <c r="F405" s="56" t="str">
        <f>IF(C405="","",IF(AND(Frec_capitalizacion="Diaria",$D$9="Si"),H404*((1+$D$12)^(VLOOKUP(Frec_deposito,Cantidad_dias,2,0))-1),H404*$D$12))</f>
        <v/>
      </c>
      <c r="G405" s="56" t="str">
        <f t="shared" si="4"/>
        <v/>
      </c>
      <c r="H405" s="56" t="str">
        <f t="shared" si="5"/>
        <v/>
      </c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ht="15.75" customHeight="1">
      <c r="A406" s="3"/>
      <c r="B406" s="9"/>
      <c r="C406" s="54" t="str">
        <f t="shared" si="1"/>
        <v/>
      </c>
      <c r="D406" s="55" t="str">
        <f t="shared" si="2"/>
        <v/>
      </c>
      <c r="E406" s="55" t="str">
        <f t="shared" si="3"/>
        <v/>
      </c>
      <c r="F406" s="56" t="str">
        <f>IF(C406="","",IF(AND(Frec_capitalizacion="Diaria",$D$9="Si"),H405*((1+$D$12)^(VLOOKUP(Frec_deposito,Cantidad_dias,2,0))-1),H405*$D$12))</f>
        <v/>
      </c>
      <c r="G406" s="56" t="str">
        <f t="shared" si="4"/>
        <v/>
      </c>
      <c r="H406" s="56" t="str">
        <f t="shared" si="5"/>
        <v/>
      </c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ht="15.75" customHeight="1">
      <c r="A407" s="3"/>
      <c r="B407" s="9"/>
      <c r="C407" s="54" t="str">
        <f t="shared" si="1"/>
        <v/>
      </c>
      <c r="D407" s="55" t="str">
        <f t="shared" si="2"/>
        <v/>
      </c>
      <c r="E407" s="55" t="str">
        <f t="shared" si="3"/>
        <v/>
      </c>
      <c r="F407" s="56" t="str">
        <f>IF(C407="","",IF(AND(Frec_capitalizacion="Diaria",$D$9="Si"),H406*((1+$D$12)^(VLOOKUP(Frec_deposito,Cantidad_dias,2,0))-1),H406*$D$12))</f>
        <v/>
      </c>
      <c r="G407" s="56" t="str">
        <f t="shared" si="4"/>
        <v/>
      </c>
      <c r="H407" s="56" t="str">
        <f t="shared" si="5"/>
        <v/>
      </c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ht="15.75" customHeight="1">
      <c r="A408" s="3"/>
      <c r="B408" s="9"/>
      <c r="C408" s="54" t="str">
        <f t="shared" si="1"/>
        <v/>
      </c>
      <c r="D408" s="55" t="str">
        <f t="shared" si="2"/>
        <v/>
      </c>
      <c r="E408" s="55" t="str">
        <f t="shared" si="3"/>
        <v/>
      </c>
      <c r="F408" s="56" t="str">
        <f>IF(C408="","",IF(AND(Frec_capitalizacion="Diaria",$D$9="Si"),H407*((1+$D$12)^(VLOOKUP(Frec_deposito,Cantidad_dias,2,0))-1),H407*$D$12))</f>
        <v/>
      </c>
      <c r="G408" s="56" t="str">
        <f t="shared" si="4"/>
        <v/>
      </c>
      <c r="H408" s="56" t="str">
        <f t="shared" si="5"/>
        <v/>
      </c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ht="15.75" customHeight="1">
      <c r="A409" s="3"/>
      <c r="B409" s="9"/>
      <c r="C409" s="54" t="str">
        <f t="shared" si="1"/>
        <v/>
      </c>
      <c r="D409" s="55" t="str">
        <f t="shared" si="2"/>
        <v/>
      </c>
      <c r="E409" s="55" t="str">
        <f t="shared" si="3"/>
        <v/>
      </c>
      <c r="F409" s="56" t="str">
        <f>IF(C409="","",IF(AND(Frec_capitalizacion="Diaria",$D$9="Si"),H408*((1+$D$12)^(VLOOKUP(Frec_deposito,Cantidad_dias,2,0))-1),H408*$D$12))</f>
        <v/>
      </c>
      <c r="G409" s="56" t="str">
        <f t="shared" si="4"/>
        <v/>
      </c>
      <c r="H409" s="56" t="str">
        <f t="shared" si="5"/>
        <v/>
      </c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ht="15.75" customHeight="1">
      <c r="A410" s="3"/>
      <c r="B410" s="9"/>
      <c r="C410" s="54" t="str">
        <f t="shared" si="1"/>
        <v/>
      </c>
      <c r="D410" s="55" t="str">
        <f t="shared" si="2"/>
        <v/>
      </c>
      <c r="E410" s="55" t="str">
        <f t="shared" si="3"/>
        <v/>
      </c>
      <c r="F410" s="56" t="str">
        <f>IF(C410="","",IF(AND(Frec_capitalizacion="Diaria",$D$9="Si"),H409*((1+$D$12)^(VLOOKUP(Frec_deposito,Cantidad_dias,2,0))-1),H409*$D$12))</f>
        <v/>
      </c>
      <c r="G410" s="56" t="str">
        <f t="shared" si="4"/>
        <v/>
      </c>
      <c r="H410" s="56" t="str">
        <f t="shared" si="5"/>
        <v/>
      </c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ht="15.75" customHeight="1">
      <c r="A411" s="3"/>
      <c r="B411" s="9"/>
      <c r="C411" s="54" t="str">
        <f t="shared" si="1"/>
        <v/>
      </c>
      <c r="D411" s="55" t="str">
        <f t="shared" si="2"/>
        <v/>
      </c>
      <c r="E411" s="55" t="str">
        <f t="shared" si="3"/>
        <v/>
      </c>
      <c r="F411" s="56" t="str">
        <f>IF(C411="","",IF(AND(Frec_capitalizacion="Diaria",$D$9="Si"),H410*((1+$D$12)^(VLOOKUP(Frec_deposito,Cantidad_dias,2,0))-1),H410*$D$12))</f>
        <v/>
      </c>
      <c r="G411" s="56" t="str">
        <f t="shared" si="4"/>
        <v/>
      </c>
      <c r="H411" s="56" t="str">
        <f t="shared" si="5"/>
        <v/>
      </c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ht="15.75" customHeight="1">
      <c r="A412" s="3"/>
      <c r="B412" s="9"/>
      <c r="C412" s="54" t="str">
        <f t="shared" si="1"/>
        <v/>
      </c>
      <c r="D412" s="55" t="str">
        <f t="shared" si="2"/>
        <v/>
      </c>
      <c r="E412" s="55" t="str">
        <f t="shared" si="3"/>
        <v/>
      </c>
      <c r="F412" s="56" t="str">
        <f>IF(C412="","",IF(AND(Frec_capitalizacion="Diaria",$D$9="Si"),H411*((1+$D$12)^(VLOOKUP(Frec_deposito,Cantidad_dias,2,0))-1),H411*$D$12))</f>
        <v/>
      </c>
      <c r="G412" s="56" t="str">
        <f t="shared" si="4"/>
        <v/>
      </c>
      <c r="H412" s="56" t="str">
        <f t="shared" si="5"/>
        <v/>
      </c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ht="15.75" customHeight="1">
      <c r="A413" s="3"/>
      <c r="B413" s="9"/>
      <c r="C413" s="54" t="str">
        <f t="shared" si="1"/>
        <v/>
      </c>
      <c r="D413" s="55" t="str">
        <f t="shared" si="2"/>
        <v/>
      </c>
      <c r="E413" s="55" t="str">
        <f t="shared" si="3"/>
        <v/>
      </c>
      <c r="F413" s="56" t="str">
        <f>IF(C413="","",IF(AND(Frec_capitalizacion="Diaria",$D$9="Si"),H412*((1+$D$12)^(VLOOKUP(Frec_deposito,Cantidad_dias,2,0))-1),H412*$D$12))</f>
        <v/>
      </c>
      <c r="G413" s="56" t="str">
        <f t="shared" si="4"/>
        <v/>
      </c>
      <c r="H413" s="56" t="str">
        <f t="shared" si="5"/>
        <v/>
      </c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ht="15.75" customHeight="1">
      <c r="A414" s="3"/>
      <c r="B414" s="9"/>
      <c r="C414" s="54" t="str">
        <f t="shared" si="1"/>
        <v/>
      </c>
      <c r="D414" s="55" t="str">
        <f t="shared" si="2"/>
        <v/>
      </c>
      <c r="E414" s="55" t="str">
        <f t="shared" si="3"/>
        <v/>
      </c>
      <c r="F414" s="56" t="str">
        <f>IF(C414="","",IF(AND(Frec_capitalizacion="Diaria",$D$9="Si"),H413*((1+$D$12)^(VLOOKUP(Frec_deposito,Cantidad_dias,2,0))-1),H413*$D$12))</f>
        <v/>
      </c>
      <c r="G414" s="56" t="str">
        <f t="shared" si="4"/>
        <v/>
      </c>
      <c r="H414" s="56" t="str">
        <f t="shared" si="5"/>
        <v/>
      </c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ht="15.75" customHeight="1">
      <c r="A415" s="3"/>
      <c r="B415" s="9"/>
      <c r="C415" s="54" t="str">
        <f t="shared" si="1"/>
        <v/>
      </c>
      <c r="D415" s="55" t="str">
        <f t="shared" si="2"/>
        <v/>
      </c>
      <c r="E415" s="55" t="str">
        <f t="shared" si="3"/>
        <v/>
      </c>
      <c r="F415" s="56" t="str">
        <f>IF(C415="","",IF(AND(Frec_capitalizacion="Diaria",$D$9="Si"),H414*((1+$D$12)^(VLOOKUP(Frec_deposito,Cantidad_dias,2,0))-1),H414*$D$12))</f>
        <v/>
      </c>
      <c r="G415" s="56" t="str">
        <f t="shared" si="4"/>
        <v/>
      </c>
      <c r="H415" s="56" t="str">
        <f t="shared" si="5"/>
        <v/>
      </c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ht="15.75" customHeight="1">
      <c r="A416" s="3"/>
      <c r="B416" s="9"/>
      <c r="C416" s="54" t="str">
        <f t="shared" si="1"/>
        <v/>
      </c>
      <c r="D416" s="55" t="str">
        <f t="shared" si="2"/>
        <v/>
      </c>
      <c r="E416" s="55" t="str">
        <f t="shared" si="3"/>
        <v/>
      </c>
      <c r="F416" s="56" t="str">
        <f>IF(C416="","",IF(AND(Frec_capitalizacion="Diaria",$D$9="Si"),H415*((1+$D$12)^(VLOOKUP(Frec_deposito,Cantidad_dias,2,0))-1),H415*$D$12))</f>
        <v/>
      </c>
      <c r="G416" s="56" t="str">
        <f t="shared" si="4"/>
        <v/>
      </c>
      <c r="H416" s="56" t="str">
        <f t="shared" si="5"/>
        <v/>
      </c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ht="15.75" customHeight="1">
      <c r="A417" s="3"/>
      <c r="B417" s="9"/>
      <c r="C417" s="54" t="str">
        <f t="shared" si="1"/>
        <v/>
      </c>
      <c r="D417" s="55" t="str">
        <f t="shared" si="2"/>
        <v/>
      </c>
      <c r="E417" s="55" t="str">
        <f t="shared" si="3"/>
        <v/>
      </c>
      <c r="F417" s="56" t="str">
        <f>IF(C417="","",IF(AND(Frec_capitalizacion="Diaria",$D$9="Si"),H416*((1+$D$12)^(VLOOKUP(Frec_deposito,Cantidad_dias,2,0))-1),H416*$D$12))</f>
        <v/>
      </c>
      <c r="G417" s="56" t="str">
        <f t="shared" si="4"/>
        <v/>
      </c>
      <c r="H417" s="56" t="str">
        <f t="shared" si="5"/>
        <v/>
      </c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ht="15.75" customHeight="1">
      <c r="A418" s="3"/>
      <c r="B418" s="9"/>
      <c r="C418" s="54" t="str">
        <f t="shared" si="1"/>
        <v/>
      </c>
      <c r="D418" s="55" t="str">
        <f t="shared" si="2"/>
        <v/>
      </c>
      <c r="E418" s="55" t="str">
        <f t="shared" si="3"/>
        <v/>
      </c>
      <c r="F418" s="56" t="str">
        <f>IF(C418="","",IF(AND(Frec_capitalizacion="Diaria",$D$9="Si"),H417*((1+$D$12)^(VLOOKUP(Frec_deposito,Cantidad_dias,2,0))-1),H417*$D$12))</f>
        <v/>
      </c>
      <c r="G418" s="56" t="str">
        <f t="shared" si="4"/>
        <v/>
      </c>
      <c r="H418" s="56" t="str">
        <f t="shared" si="5"/>
        <v/>
      </c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ht="15.75" customHeight="1">
      <c r="A419" s="3"/>
      <c r="B419" s="9"/>
      <c r="C419" s="54" t="str">
        <f t="shared" si="1"/>
        <v/>
      </c>
      <c r="D419" s="55" t="str">
        <f t="shared" si="2"/>
        <v/>
      </c>
      <c r="E419" s="55" t="str">
        <f t="shared" si="3"/>
        <v/>
      </c>
      <c r="F419" s="56" t="str">
        <f>IF(C419="","",IF(AND(Frec_capitalizacion="Diaria",$D$9="Si"),H418*((1+$D$12)^(VLOOKUP(Frec_deposito,Cantidad_dias,2,0))-1),H418*$D$12))</f>
        <v/>
      </c>
      <c r="G419" s="56" t="str">
        <f t="shared" si="4"/>
        <v/>
      </c>
      <c r="H419" s="56" t="str">
        <f t="shared" si="5"/>
        <v/>
      </c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ht="15.75" customHeight="1">
      <c r="A420" s="3"/>
      <c r="B420" s="9"/>
      <c r="C420" s="54" t="str">
        <f t="shared" si="1"/>
        <v/>
      </c>
      <c r="D420" s="55" t="str">
        <f t="shared" si="2"/>
        <v/>
      </c>
      <c r="E420" s="55" t="str">
        <f t="shared" si="3"/>
        <v/>
      </c>
      <c r="F420" s="56" t="str">
        <f>IF(C420="","",IF(AND(Frec_capitalizacion="Diaria",$D$9="Si"),H419*((1+$D$12)^(VLOOKUP(Frec_deposito,Cantidad_dias,2,0))-1),H419*$D$12))</f>
        <v/>
      </c>
      <c r="G420" s="56" t="str">
        <f t="shared" si="4"/>
        <v/>
      </c>
      <c r="H420" s="56" t="str">
        <f t="shared" si="5"/>
        <v/>
      </c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ht="15.75" customHeight="1">
      <c r="A421" s="3"/>
      <c r="B421" s="9"/>
      <c r="C421" s="54" t="str">
        <f t="shared" si="1"/>
        <v/>
      </c>
      <c r="D421" s="55" t="str">
        <f t="shared" si="2"/>
        <v/>
      </c>
      <c r="E421" s="55" t="str">
        <f t="shared" si="3"/>
        <v/>
      </c>
      <c r="F421" s="56" t="str">
        <f>IF(C421="","",IF(AND(Frec_capitalizacion="Diaria",$D$9="Si"),H420*((1+$D$12)^(VLOOKUP(Frec_deposito,Cantidad_dias,2,0))-1),H420*$D$12))</f>
        <v/>
      </c>
      <c r="G421" s="56" t="str">
        <f t="shared" si="4"/>
        <v/>
      </c>
      <c r="H421" s="56" t="str">
        <f t="shared" si="5"/>
        <v/>
      </c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ht="15.75" customHeight="1">
      <c r="A422" s="3"/>
      <c r="B422" s="9"/>
      <c r="C422" s="54" t="str">
        <f t="shared" si="1"/>
        <v/>
      </c>
      <c r="D422" s="55" t="str">
        <f t="shared" si="2"/>
        <v/>
      </c>
      <c r="E422" s="55" t="str">
        <f t="shared" si="3"/>
        <v/>
      </c>
      <c r="F422" s="56" t="str">
        <f>IF(C422="","",IF(AND(Frec_capitalizacion="Diaria",$D$9="Si"),H421*((1+$D$12)^(VLOOKUP(Frec_deposito,Cantidad_dias,2,0))-1),H421*$D$12))</f>
        <v/>
      </c>
      <c r="G422" s="56" t="str">
        <f t="shared" si="4"/>
        <v/>
      </c>
      <c r="H422" s="56" t="str">
        <f t="shared" si="5"/>
        <v/>
      </c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ht="15.75" customHeight="1">
      <c r="A423" s="3"/>
      <c r="B423" s="9"/>
      <c r="C423" s="54" t="str">
        <f t="shared" si="1"/>
        <v/>
      </c>
      <c r="D423" s="55" t="str">
        <f t="shared" si="2"/>
        <v/>
      </c>
      <c r="E423" s="55" t="str">
        <f t="shared" si="3"/>
        <v/>
      </c>
      <c r="F423" s="56" t="str">
        <f>IF(C423="","",IF(AND(Frec_capitalizacion="Diaria",$D$9="Si"),H422*((1+$D$12)^(VLOOKUP(Frec_deposito,Cantidad_dias,2,0))-1),H422*$D$12))</f>
        <v/>
      </c>
      <c r="G423" s="56" t="str">
        <f t="shared" si="4"/>
        <v/>
      </c>
      <c r="H423" s="56" t="str">
        <f t="shared" si="5"/>
        <v/>
      </c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ht="15.75" customHeight="1">
      <c r="A424" s="3"/>
      <c r="B424" s="9"/>
      <c r="C424" s="54" t="str">
        <f t="shared" si="1"/>
        <v/>
      </c>
      <c r="D424" s="55" t="str">
        <f t="shared" si="2"/>
        <v/>
      </c>
      <c r="E424" s="55" t="str">
        <f t="shared" si="3"/>
        <v/>
      </c>
      <c r="F424" s="56" t="str">
        <f>IF(C424="","",IF(AND(Frec_capitalizacion="Diaria",$D$9="Si"),H423*((1+$D$12)^(VLOOKUP(Frec_deposito,Cantidad_dias,2,0))-1),H423*$D$12))</f>
        <v/>
      </c>
      <c r="G424" s="56" t="str">
        <f t="shared" si="4"/>
        <v/>
      </c>
      <c r="H424" s="56" t="str">
        <f t="shared" si="5"/>
        <v/>
      </c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ht="15.75" customHeight="1">
      <c r="A425" s="3"/>
      <c r="B425" s="9"/>
      <c r="C425" s="63" t="str">
        <f t="shared" si="1"/>
        <v/>
      </c>
      <c r="D425" s="64" t="str">
        <f t="shared" si="2"/>
        <v/>
      </c>
      <c r="E425" s="64" t="str">
        <f t="shared" si="3"/>
        <v/>
      </c>
      <c r="F425" s="65" t="str">
        <f>IF(C425="","",IF(AND(Frec_capitalizacion="Diaria",$D$9="Si"),H424*((1+$D$12)^(VLOOKUP(Frec_deposito,Cantidad_dias,2,0))-1),H424*$D$12))</f>
        <v/>
      </c>
      <c r="G425" s="65" t="str">
        <f t="shared" si="4"/>
        <v/>
      </c>
      <c r="H425" s="65" t="str">
        <f t="shared" si="5"/>
        <v/>
      </c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ht="15.75" customHeight="1">
      <c r="A426" s="3"/>
      <c r="B426" s="9"/>
      <c r="C426" s="63" t="str">
        <f t="shared" si="1"/>
        <v/>
      </c>
      <c r="D426" s="64" t="str">
        <f t="shared" si="2"/>
        <v/>
      </c>
      <c r="E426" s="64" t="str">
        <f t="shared" si="3"/>
        <v/>
      </c>
      <c r="F426" s="65" t="str">
        <f>IF(C426="","",IF(AND(Frec_capitalizacion="Diaria",$D$9="Si"),H425*((1+$D$12)^(VLOOKUP(Frec_deposito,Cantidad_dias,2,0))-1),H425*$D$12))</f>
        <v/>
      </c>
      <c r="G426" s="65" t="str">
        <f t="shared" si="4"/>
        <v/>
      </c>
      <c r="H426" s="65" t="str">
        <f t="shared" si="5"/>
        <v/>
      </c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ht="15.75" customHeight="1">
      <c r="A427" s="3"/>
      <c r="B427" s="9"/>
      <c r="C427" s="63" t="str">
        <f t="shared" si="1"/>
        <v/>
      </c>
      <c r="D427" s="64" t="str">
        <f t="shared" si="2"/>
        <v/>
      </c>
      <c r="E427" s="64" t="str">
        <f t="shared" si="3"/>
        <v/>
      </c>
      <c r="F427" s="65" t="str">
        <f>IF(C427="","",IF(AND(Frec_capitalizacion="Diaria",$D$9="Si"),H426*((1+$D$12)^(VLOOKUP(Frec_deposito,Cantidad_dias,2,0))-1),H426*$D$12))</f>
        <v/>
      </c>
      <c r="G427" s="65" t="str">
        <f t="shared" si="4"/>
        <v/>
      </c>
      <c r="H427" s="65" t="str">
        <f t="shared" si="5"/>
        <v/>
      </c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ht="15.75" customHeight="1">
      <c r="A428" s="3"/>
      <c r="B428" s="9"/>
      <c r="C428" s="63" t="str">
        <f t="shared" si="1"/>
        <v/>
      </c>
      <c r="D428" s="64" t="str">
        <f t="shared" si="2"/>
        <v/>
      </c>
      <c r="E428" s="64" t="str">
        <f t="shared" si="3"/>
        <v/>
      </c>
      <c r="F428" s="65" t="str">
        <f>IF(C428="","",IF(AND(Frec_capitalizacion="Diaria",$D$9="Si"),H427*((1+$D$12)^(VLOOKUP(Frec_deposito,Cantidad_dias,2,0))-1),H427*$D$12))</f>
        <v/>
      </c>
      <c r="G428" s="65" t="str">
        <f t="shared" si="4"/>
        <v/>
      </c>
      <c r="H428" s="65" t="str">
        <f t="shared" si="5"/>
        <v/>
      </c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ht="15.75" customHeight="1">
      <c r="A429" s="3"/>
      <c r="B429" s="9"/>
      <c r="C429" s="63" t="str">
        <f t="shared" si="1"/>
        <v/>
      </c>
      <c r="D429" s="64" t="str">
        <f t="shared" si="2"/>
        <v/>
      </c>
      <c r="E429" s="64" t="str">
        <f t="shared" si="3"/>
        <v/>
      </c>
      <c r="F429" s="65" t="str">
        <f>IF(C429="","",IF(AND(Frec_capitalizacion="Diaria",$D$9="Si"),H428*((1+$D$12)^(VLOOKUP(Frec_deposito,Cantidad_dias,2,0))-1),H428*$D$12))</f>
        <v/>
      </c>
      <c r="G429" s="65" t="str">
        <f t="shared" si="4"/>
        <v/>
      </c>
      <c r="H429" s="65" t="str">
        <f t="shared" si="5"/>
        <v/>
      </c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ht="15.75" customHeight="1">
      <c r="A430" s="3"/>
      <c r="B430" s="9"/>
      <c r="C430" s="63" t="str">
        <f t="shared" si="1"/>
        <v/>
      </c>
      <c r="D430" s="64" t="str">
        <f t="shared" si="2"/>
        <v/>
      </c>
      <c r="E430" s="64" t="str">
        <f t="shared" si="3"/>
        <v/>
      </c>
      <c r="F430" s="65" t="str">
        <f>IF(C430="","",IF(AND(Frec_capitalizacion="Diaria",$D$9="Si"),H429*((1+$D$12)^(VLOOKUP(Frec_deposito,Cantidad_dias,2,0))-1),H429*$D$12))</f>
        <v/>
      </c>
      <c r="G430" s="65" t="str">
        <f t="shared" si="4"/>
        <v/>
      </c>
      <c r="H430" s="65" t="str">
        <f t="shared" si="5"/>
        <v/>
      </c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ht="15.75" customHeight="1">
      <c r="A431" s="3"/>
      <c r="B431" s="9"/>
      <c r="C431" s="63" t="str">
        <f t="shared" si="1"/>
        <v/>
      </c>
      <c r="D431" s="64" t="str">
        <f t="shared" si="2"/>
        <v/>
      </c>
      <c r="E431" s="64" t="str">
        <f t="shared" si="3"/>
        <v/>
      </c>
      <c r="F431" s="65" t="str">
        <f>IF(C431="","",IF(AND(Frec_capitalizacion="Diaria",$D$9="Si"),H430*((1+$D$12)^(VLOOKUP(Frec_deposito,Cantidad_dias,2,0))-1),H430*$D$12))</f>
        <v/>
      </c>
      <c r="G431" s="65" t="str">
        <f t="shared" si="4"/>
        <v/>
      </c>
      <c r="H431" s="65" t="str">
        <f t="shared" si="5"/>
        <v/>
      </c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ht="15.75" customHeight="1">
      <c r="A432" s="3"/>
      <c r="B432" s="9"/>
      <c r="C432" s="63" t="str">
        <f t="shared" si="1"/>
        <v/>
      </c>
      <c r="D432" s="64" t="str">
        <f t="shared" si="2"/>
        <v/>
      </c>
      <c r="E432" s="64" t="str">
        <f t="shared" si="3"/>
        <v/>
      </c>
      <c r="F432" s="65" t="str">
        <f>IF(C432="","",IF(AND(Frec_capitalizacion="Diaria",$D$9="Si"),H431*((1+$D$12)^(VLOOKUP(Frec_deposito,Cantidad_dias,2,0))-1),H431*$D$12))</f>
        <v/>
      </c>
      <c r="G432" s="65" t="str">
        <f t="shared" si="4"/>
        <v/>
      </c>
      <c r="H432" s="65" t="str">
        <f t="shared" si="5"/>
        <v/>
      </c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ht="15.75" customHeight="1">
      <c r="A433" s="3"/>
      <c r="B433" s="9"/>
      <c r="C433" s="63" t="str">
        <f t="shared" si="1"/>
        <v/>
      </c>
      <c r="D433" s="64" t="str">
        <f t="shared" si="2"/>
        <v/>
      </c>
      <c r="E433" s="64" t="str">
        <f t="shared" si="3"/>
        <v/>
      </c>
      <c r="F433" s="65" t="str">
        <f>IF(C433="","",IF(AND(Frec_capitalizacion="Diaria",$D$9="Si"),H432*((1+$D$12)^(VLOOKUP(Frec_deposito,Cantidad_dias,2,0))-1),H432*$D$12))</f>
        <v/>
      </c>
      <c r="G433" s="65" t="str">
        <f t="shared" si="4"/>
        <v/>
      </c>
      <c r="H433" s="65" t="str">
        <f t="shared" si="5"/>
        <v/>
      </c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ht="15.75" customHeight="1">
      <c r="A434" s="3"/>
      <c r="B434" s="9"/>
      <c r="C434" s="63" t="str">
        <f t="shared" si="1"/>
        <v/>
      </c>
      <c r="D434" s="64" t="str">
        <f t="shared" si="2"/>
        <v/>
      </c>
      <c r="E434" s="64" t="str">
        <f t="shared" si="3"/>
        <v/>
      </c>
      <c r="F434" s="65" t="str">
        <f>IF(C434="","",IF(AND(Frec_capitalizacion="Diaria",$D$9="Si"),H433*((1+$D$12)^(VLOOKUP(Frec_deposito,Cantidad_dias,2,0))-1),H433*$D$12))</f>
        <v/>
      </c>
      <c r="G434" s="65" t="str">
        <f t="shared" si="4"/>
        <v/>
      </c>
      <c r="H434" s="65" t="str">
        <f t="shared" si="5"/>
        <v/>
      </c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ht="15.75" customHeight="1">
      <c r="A435" s="3"/>
      <c r="B435" s="9"/>
      <c r="C435" s="63" t="str">
        <f t="shared" si="1"/>
        <v/>
      </c>
      <c r="D435" s="64" t="str">
        <f t="shared" si="2"/>
        <v/>
      </c>
      <c r="E435" s="64" t="str">
        <f t="shared" si="3"/>
        <v/>
      </c>
      <c r="F435" s="65" t="str">
        <f>IF(C435="","",IF(AND(Frec_capitalizacion="Diaria",$D$9="Si"),H434*((1+$D$12)^(VLOOKUP(Frec_deposito,Cantidad_dias,2,0))-1),H434*$D$12))</f>
        <v/>
      </c>
      <c r="G435" s="65" t="str">
        <f t="shared" si="4"/>
        <v/>
      </c>
      <c r="H435" s="65" t="str">
        <f t="shared" si="5"/>
        <v/>
      </c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ht="15.75" customHeight="1">
      <c r="A436" s="3"/>
      <c r="B436" s="9"/>
      <c r="C436" s="63" t="str">
        <f t="shared" si="1"/>
        <v/>
      </c>
      <c r="D436" s="64" t="str">
        <f t="shared" si="2"/>
        <v/>
      </c>
      <c r="E436" s="64" t="str">
        <f t="shared" si="3"/>
        <v/>
      </c>
      <c r="F436" s="65" t="str">
        <f>IF(C436="","",IF(AND(Frec_capitalizacion="Diaria",$D$9="Si"),H435*((1+$D$12)^(VLOOKUP(Frec_deposito,Cantidad_dias,2,0))-1),H435*$D$12))</f>
        <v/>
      </c>
      <c r="G436" s="65" t="str">
        <f t="shared" si="4"/>
        <v/>
      </c>
      <c r="H436" s="65" t="str">
        <f t="shared" si="5"/>
        <v/>
      </c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ht="15.75" customHeight="1">
      <c r="A437" s="3"/>
      <c r="B437" s="9"/>
      <c r="C437" s="63" t="str">
        <f t="shared" si="1"/>
        <v/>
      </c>
      <c r="D437" s="64" t="str">
        <f t="shared" si="2"/>
        <v/>
      </c>
      <c r="E437" s="64" t="str">
        <f t="shared" si="3"/>
        <v/>
      </c>
      <c r="F437" s="65" t="str">
        <f>IF(C437="","",IF(AND(Frec_capitalizacion="Diaria",$D$9="Si"),H436*((1+$D$12)^(VLOOKUP(Frec_deposito,Cantidad_dias,2,0))-1),H436*$D$12))</f>
        <v/>
      </c>
      <c r="G437" s="65" t="str">
        <f t="shared" si="4"/>
        <v/>
      </c>
      <c r="H437" s="65" t="str">
        <f t="shared" si="5"/>
        <v/>
      </c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ht="15.75" customHeight="1">
      <c r="A438" s="3"/>
      <c r="B438" s="9"/>
      <c r="C438" s="63" t="str">
        <f t="shared" si="1"/>
        <v/>
      </c>
      <c r="D438" s="64" t="str">
        <f t="shared" si="2"/>
        <v/>
      </c>
      <c r="E438" s="64" t="str">
        <f t="shared" si="3"/>
        <v/>
      </c>
      <c r="F438" s="65" t="str">
        <f>IF(C438="","",IF(AND(Frec_capitalizacion="Diaria",$D$9="Si"),H437*((1+$D$12)^(VLOOKUP(Frec_deposito,Cantidad_dias,2,0))-1),H437*$D$12))</f>
        <v/>
      </c>
      <c r="G438" s="65" t="str">
        <f t="shared" si="4"/>
        <v/>
      </c>
      <c r="H438" s="65" t="str">
        <f t="shared" si="5"/>
        <v/>
      </c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ht="15.75" customHeight="1">
      <c r="A439" s="3"/>
      <c r="B439" s="9"/>
      <c r="C439" s="63" t="str">
        <f t="shared" si="1"/>
        <v/>
      </c>
      <c r="D439" s="64" t="str">
        <f t="shared" si="2"/>
        <v/>
      </c>
      <c r="E439" s="64" t="str">
        <f t="shared" si="3"/>
        <v/>
      </c>
      <c r="F439" s="65" t="str">
        <f>IF(C439="","",IF(AND(Frec_capitalizacion="Diaria",$D$9="Si"),H438*((1+$D$12)^(VLOOKUP(Frec_deposito,Cantidad_dias,2,0))-1),H438*$D$12))</f>
        <v/>
      </c>
      <c r="G439" s="65" t="str">
        <f t="shared" si="4"/>
        <v/>
      </c>
      <c r="H439" s="65" t="str">
        <f t="shared" si="5"/>
        <v/>
      </c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ht="15.75" customHeight="1">
      <c r="A440" s="3"/>
      <c r="B440" s="9"/>
      <c r="C440" s="63" t="str">
        <f t="shared" si="1"/>
        <v/>
      </c>
      <c r="D440" s="64" t="str">
        <f t="shared" si="2"/>
        <v/>
      </c>
      <c r="E440" s="64" t="str">
        <f t="shared" si="3"/>
        <v/>
      </c>
      <c r="F440" s="65" t="str">
        <f>IF(C440="","",IF(AND(Frec_capitalizacion="Diaria",$D$9="Si"),H439*((1+$D$12)^(VLOOKUP(Frec_deposito,Cantidad_dias,2,0))-1),H439*$D$12))</f>
        <v/>
      </c>
      <c r="G440" s="65" t="str">
        <f t="shared" si="4"/>
        <v/>
      </c>
      <c r="H440" s="65" t="str">
        <f t="shared" si="5"/>
        <v/>
      </c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ht="15.75" customHeight="1">
      <c r="A441" s="3"/>
      <c r="B441" s="9"/>
      <c r="C441" s="63" t="str">
        <f t="shared" si="1"/>
        <v/>
      </c>
      <c r="D441" s="64" t="str">
        <f t="shared" si="2"/>
        <v/>
      </c>
      <c r="E441" s="64" t="str">
        <f t="shared" si="3"/>
        <v/>
      </c>
      <c r="F441" s="65" t="str">
        <f>IF(C441="","",IF(AND(Frec_capitalizacion="Diaria",$D$9="Si"),H440*((1+$D$12)^(VLOOKUP(Frec_deposito,Cantidad_dias,2,0))-1),H440*$D$12))</f>
        <v/>
      </c>
      <c r="G441" s="65" t="str">
        <f t="shared" si="4"/>
        <v/>
      </c>
      <c r="H441" s="65" t="str">
        <f t="shared" si="5"/>
        <v/>
      </c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ht="15.75" customHeight="1">
      <c r="A442" s="3"/>
      <c r="B442" s="9"/>
      <c r="C442" s="63" t="str">
        <f t="shared" si="1"/>
        <v/>
      </c>
      <c r="D442" s="64" t="str">
        <f t="shared" si="2"/>
        <v/>
      </c>
      <c r="E442" s="64" t="str">
        <f t="shared" si="3"/>
        <v/>
      </c>
      <c r="F442" s="65" t="str">
        <f>IF(C442="","",IF(AND(Frec_capitalizacion="Diaria",$D$9="Si"),H441*((1+$D$12)^(VLOOKUP(Frec_deposito,Cantidad_dias,2,0))-1),H441*$D$12))</f>
        <v/>
      </c>
      <c r="G442" s="65" t="str">
        <f t="shared" si="4"/>
        <v/>
      </c>
      <c r="H442" s="65" t="str">
        <f t="shared" si="5"/>
        <v/>
      </c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ht="15.75" customHeight="1">
      <c r="A443" s="3"/>
      <c r="B443" s="9"/>
      <c r="C443" s="63" t="str">
        <f t="shared" si="1"/>
        <v/>
      </c>
      <c r="D443" s="64" t="str">
        <f t="shared" si="2"/>
        <v/>
      </c>
      <c r="E443" s="64" t="str">
        <f t="shared" si="3"/>
        <v/>
      </c>
      <c r="F443" s="65" t="str">
        <f>IF(C443="","",IF(AND(Frec_capitalizacion="Diaria",$D$9="Si"),H442*((1+$D$12)^(VLOOKUP(Frec_deposito,Cantidad_dias,2,0))-1),H442*$D$12))</f>
        <v/>
      </c>
      <c r="G443" s="65" t="str">
        <f t="shared" si="4"/>
        <v/>
      </c>
      <c r="H443" s="65" t="str">
        <f t="shared" si="5"/>
        <v/>
      </c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ht="15.75" customHeight="1">
      <c r="A444" s="3"/>
      <c r="B444" s="9"/>
      <c r="C444" s="63" t="str">
        <f t="shared" si="1"/>
        <v/>
      </c>
      <c r="D444" s="64" t="str">
        <f t="shared" si="2"/>
        <v/>
      </c>
      <c r="E444" s="64" t="str">
        <f t="shared" si="3"/>
        <v/>
      </c>
      <c r="F444" s="65" t="str">
        <f>IF(C444="","",IF(AND(Frec_capitalizacion="Diaria",$D$9="Si"),H443*((1+$D$12)^(VLOOKUP(Frec_deposito,Cantidad_dias,2,0))-1),H443*$D$12))</f>
        <v/>
      </c>
      <c r="G444" s="65" t="str">
        <f t="shared" si="4"/>
        <v/>
      </c>
      <c r="H444" s="65" t="str">
        <f t="shared" si="5"/>
        <v/>
      </c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ht="15.75" customHeight="1">
      <c r="A445" s="3"/>
      <c r="B445" s="9"/>
      <c r="C445" s="63" t="str">
        <f t="shared" si="1"/>
        <v/>
      </c>
      <c r="D445" s="64" t="str">
        <f t="shared" si="2"/>
        <v/>
      </c>
      <c r="E445" s="64" t="str">
        <f t="shared" si="3"/>
        <v/>
      </c>
      <c r="F445" s="65" t="str">
        <f>IF(C445="","",IF(AND(Frec_capitalizacion="Diaria",$D$9="Si"),H444*((1+$D$12)^(VLOOKUP(Frec_deposito,Cantidad_dias,2,0))-1),H444*$D$12))</f>
        <v/>
      </c>
      <c r="G445" s="65" t="str">
        <f t="shared" si="4"/>
        <v/>
      </c>
      <c r="H445" s="65" t="str">
        <f t="shared" si="5"/>
        <v/>
      </c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ht="15.75" customHeight="1">
      <c r="A446" s="3"/>
      <c r="B446" s="9"/>
      <c r="C446" s="63" t="str">
        <f t="shared" si="1"/>
        <v/>
      </c>
      <c r="D446" s="64" t="str">
        <f t="shared" si="2"/>
        <v/>
      </c>
      <c r="E446" s="64" t="str">
        <f t="shared" si="3"/>
        <v/>
      </c>
      <c r="F446" s="65" t="str">
        <f>IF(C446="","",IF(AND(Frec_capitalizacion="Diaria",$D$9="Si"),H445*((1+$D$12)^(VLOOKUP(Frec_deposito,Cantidad_dias,2,0))-1),H445*$D$12))</f>
        <v/>
      </c>
      <c r="G446" s="65" t="str">
        <f t="shared" si="4"/>
        <v/>
      </c>
      <c r="H446" s="65" t="str">
        <f t="shared" si="5"/>
        <v/>
      </c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ht="15.75" customHeight="1">
      <c r="A447" s="3"/>
      <c r="B447" s="9"/>
      <c r="C447" s="63" t="str">
        <f t="shared" si="1"/>
        <v/>
      </c>
      <c r="D447" s="64" t="str">
        <f t="shared" si="2"/>
        <v/>
      </c>
      <c r="E447" s="64" t="str">
        <f t="shared" si="3"/>
        <v/>
      </c>
      <c r="F447" s="65" t="str">
        <f>IF(C447="","",IF(AND(Frec_capitalizacion="Diaria",$D$9="Si"),H446*((1+$D$12)^(VLOOKUP(Frec_deposito,Cantidad_dias,2,0))-1),H446*$D$12))</f>
        <v/>
      </c>
      <c r="G447" s="65" t="str">
        <f t="shared" si="4"/>
        <v/>
      </c>
      <c r="H447" s="65" t="str">
        <f t="shared" si="5"/>
        <v/>
      </c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ht="15.75" customHeight="1">
      <c r="A448" s="3"/>
      <c r="B448" s="9"/>
      <c r="C448" s="63" t="str">
        <f t="shared" si="1"/>
        <v/>
      </c>
      <c r="D448" s="64" t="str">
        <f t="shared" si="2"/>
        <v/>
      </c>
      <c r="E448" s="64" t="str">
        <f t="shared" si="3"/>
        <v/>
      </c>
      <c r="F448" s="65" t="str">
        <f>IF(C448="","",IF(AND(Frec_capitalizacion="Diaria",$D$9="Si"),H447*((1+$D$12)^(VLOOKUP(Frec_deposito,Cantidad_dias,2,0))-1),H447*$D$12))</f>
        <v/>
      </c>
      <c r="G448" s="65" t="str">
        <f t="shared" si="4"/>
        <v/>
      </c>
      <c r="H448" s="65" t="str">
        <f t="shared" si="5"/>
        <v/>
      </c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ht="15.75" customHeight="1">
      <c r="A449" s="3"/>
      <c r="B449" s="9"/>
      <c r="C449" s="63" t="str">
        <f t="shared" si="1"/>
        <v/>
      </c>
      <c r="D449" s="64" t="str">
        <f t="shared" si="2"/>
        <v/>
      </c>
      <c r="E449" s="64" t="str">
        <f t="shared" si="3"/>
        <v/>
      </c>
      <c r="F449" s="65" t="str">
        <f>IF(C449="","",IF(AND(Frec_capitalizacion="Diaria",$D$9="Si"),H448*((1+$D$12)^(VLOOKUP(Frec_deposito,Cantidad_dias,2,0))-1),H448*$D$12))</f>
        <v/>
      </c>
      <c r="G449" s="65" t="str">
        <f t="shared" si="4"/>
        <v/>
      </c>
      <c r="H449" s="65" t="str">
        <f t="shared" si="5"/>
        <v/>
      </c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ht="15.75" customHeight="1">
      <c r="A450" s="3"/>
      <c r="B450" s="9"/>
      <c r="C450" s="63" t="str">
        <f t="shared" si="1"/>
        <v/>
      </c>
      <c r="D450" s="64" t="str">
        <f t="shared" si="2"/>
        <v/>
      </c>
      <c r="E450" s="64" t="str">
        <f t="shared" si="3"/>
        <v/>
      </c>
      <c r="F450" s="65" t="str">
        <f>IF(C450="","",IF(AND(Frec_capitalizacion="Diaria",$D$9="Si"),H449*((1+$D$12)^(VLOOKUP(Frec_deposito,Cantidad_dias,2,0))-1),H449*$D$12))</f>
        <v/>
      </c>
      <c r="G450" s="65" t="str">
        <f t="shared" si="4"/>
        <v/>
      </c>
      <c r="H450" s="65" t="str">
        <f t="shared" si="5"/>
        <v/>
      </c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ht="15.75" customHeight="1">
      <c r="A451" s="3"/>
      <c r="B451" s="9"/>
      <c r="C451" s="63" t="str">
        <f t="shared" si="1"/>
        <v/>
      </c>
      <c r="D451" s="64" t="str">
        <f t="shared" si="2"/>
        <v/>
      </c>
      <c r="E451" s="64" t="str">
        <f t="shared" si="3"/>
        <v/>
      </c>
      <c r="F451" s="65" t="str">
        <f>IF(C451="","",IF(AND(Frec_capitalizacion="Diaria",$D$9="Si"),H450*((1+$D$12)^(VLOOKUP(Frec_deposito,Cantidad_dias,2,0))-1),H450*$D$12))</f>
        <v/>
      </c>
      <c r="G451" s="65" t="str">
        <f t="shared" si="4"/>
        <v/>
      </c>
      <c r="H451" s="65" t="str">
        <f t="shared" si="5"/>
        <v/>
      </c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ht="15.75" customHeight="1">
      <c r="A452" s="3"/>
      <c r="B452" s="9"/>
      <c r="C452" s="63" t="str">
        <f t="shared" si="1"/>
        <v/>
      </c>
      <c r="D452" s="64" t="str">
        <f t="shared" si="2"/>
        <v/>
      </c>
      <c r="E452" s="64" t="str">
        <f t="shared" si="3"/>
        <v/>
      </c>
      <c r="F452" s="65" t="str">
        <f>IF(C452="","",IF(AND(Frec_capitalizacion="Diaria",$D$9="Si"),H451*((1+$D$12)^(VLOOKUP(Frec_deposito,Cantidad_dias,2,0))-1),H451*$D$12))</f>
        <v/>
      </c>
      <c r="G452" s="65" t="str">
        <f t="shared" si="4"/>
        <v/>
      </c>
      <c r="H452" s="65" t="str">
        <f t="shared" si="5"/>
        <v/>
      </c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ht="15.75" customHeight="1">
      <c r="A453" s="3"/>
      <c r="B453" s="9"/>
      <c r="C453" s="63" t="str">
        <f t="shared" si="1"/>
        <v/>
      </c>
      <c r="D453" s="64" t="str">
        <f t="shared" si="2"/>
        <v/>
      </c>
      <c r="E453" s="64" t="str">
        <f t="shared" si="3"/>
        <v/>
      </c>
      <c r="F453" s="65" t="str">
        <f>IF(C453="","",IF(AND(Frec_capitalizacion="Diaria",$D$9="Si"),H452*((1+$D$12)^(VLOOKUP(Frec_deposito,Cantidad_dias,2,0))-1),H452*$D$12))</f>
        <v/>
      </c>
      <c r="G453" s="65" t="str">
        <f t="shared" si="4"/>
        <v/>
      </c>
      <c r="H453" s="65" t="str">
        <f t="shared" si="5"/>
        <v/>
      </c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ht="15.75" customHeight="1">
      <c r="A454" s="3"/>
      <c r="B454" s="9"/>
      <c r="C454" s="63" t="str">
        <f t="shared" si="1"/>
        <v/>
      </c>
      <c r="D454" s="64" t="str">
        <f t="shared" si="2"/>
        <v/>
      </c>
      <c r="E454" s="64" t="str">
        <f t="shared" si="3"/>
        <v/>
      </c>
      <c r="F454" s="65" t="str">
        <f>IF(C454="","",IF(AND(Frec_capitalizacion="Diaria",$D$9="Si"),H453*((1+$D$12)^(VLOOKUP(Frec_deposito,Cantidad_dias,2,0))-1),H453*$D$12))</f>
        <v/>
      </c>
      <c r="G454" s="65" t="str">
        <f t="shared" si="4"/>
        <v/>
      </c>
      <c r="H454" s="65" t="str">
        <f t="shared" si="5"/>
        <v/>
      </c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ht="15.75" customHeight="1">
      <c r="A455" s="3"/>
      <c r="B455" s="9"/>
      <c r="C455" s="63" t="str">
        <f t="shared" si="1"/>
        <v/>
      </c>
      <c r="D455" s="64" t="str">
        <f t="shared" si="2"/>
        <v/>
      </c>
      <c r="E455" s="64" t="str">
        <f t="shared" si="3"/>
        <v/>
      </c>
      <c r="F455" s="65" t="str">
        <f>IF(C455="","",IF(AND(Frec_capitalizacion="Diaria",$D$9="Si"),H454*((1+$D$12)^(VLOOKUP(Frec_deposito,Cantidad_dias,2,0))-1),H454*$D$12))</f>
        <v/>
      </c>
      <c r="G455" s="65" t="str">
        <f t="shared" si="4"/>
        <v/>
      </c>
      <c r="H455" s="65" t="str">
        <f t="shared" si="5"/>
        <v/>
      </c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ht="15.75" customHeight="1">
      <c r="A456" s="3"/>
      <c r="B456" s="9"/>
      <c r="C456" s="63" t="str">
        <f t="shared" si="1"/>
        <v/>
      </c>
      <c r="D456" s="64" t="str">
        <f t="shared" si="2"/>
        <v/>
      </c>
      <c r="E456" s="64" t="str">
        <f t="shared" si="3"/>
        <v/>
      </c>
      <c r="F456" s="65" t="str">
        <f>IF(C456="","",IF(AND(Frec_capitalizacion="Diaria",$D$9="Si"),H455*((1+$D$12)^(VLOOKUP(Frec_deposito,Cantidad_dias,2,0))-1),H455*$D$12))</f>
        <v/>
      </c>
      <c r="G456" s="65" t="str">
        <f t="shared" si="4"/>
        <v/>
      </c>
      <c r="H456" s="65" t="str">
        <f t="shared" si="5"/>
        <v/>
      </c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ht="15.75" customHeight="1">
      <c r="A457" s="3"/>
      <c r="B457" s="9"/>
      <c r="C457" s="63" t="str">
        <f t="shared" si="1"/>
        <v/>
      </c>
      <c r="D457" s="64" t="str">
        <f t="shared" si="2"/>
        <v/>
      </c>
      <c r="E457" s="64" t="str">
        <f t="shared" si="3"/>
        <v/>
      </c>
      <c r="F457" s="65" t="str">
        <f>IF(C457="","",IF(AND(Frec_capitalizacion="Diaria",$D$9="Si"),H456*((1+$D$12)^(VLOOKUP(Frec_deposito,Cantidad_dias,2,0))-1),H456*$D$12))</f>
        <v/>
      </c>
      <c r="G457" s="65" t="str">
        <f t="shared" si="4"/>
        <v/>
      </c>
      <c r="H457" s="65" t="str">
        <f t="shared" si="5"/>
        <v/>
      </c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ht="15.75" customHeight="1">
      <c r="A458" s="3"/>
      <c r="B458" s="9"/>
      <c r="C458" s="63" t="str">
        <f t="shared" si="1"/>
        <v/>
      </c>
      <c r="D458" s="64" t="str">
        <f t="shared" si="2"/>
        <v/>
      </c>
      <c r="E458" s="64" t="str">
        <f t="shared" si="3"/>
        <v/>
      </c>
      <c r="F458" s="65" t="str">
        <f>IF(C458="","",IF(AND(Frec_capitalizacion="Diaria",$D$9="Si"),H457*((1+$D$12)^(VLOOKUP(Frec_deposito,Cantidad_dias,2,0))-1),H457*$D$12))</f>
        <v/>
      </c>
      <c r="G458" s="65" t="str">
        <f t="shared" si="4"/>
        <v/>
      </c>
      <c r="H458" s="65" t="str">
        <f t="shared" si="5"/>
        <v/>
      </c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ht="15.75" customHeight="1">
      <c r="A459" s="3"/>
      <c r="B459" s="9"/>
      <c r="C459" s="63" t="str">
        <f t="shared" si="1"/>
        <v/>
      </c>
      <c r="D459" s="64" t="str">
        <f t="shared" si="2"/>
        <v/>
      </c>
      <c r="E459" s="64" t="str">
        <f t="shared" si="3"/>
        <v/>
      </c>
      <c r="F459" s="65" t="str">
        <f>IF(C459="","",IF(AND(Frec_capitalizacion="Diaria",$D$9="Si"),H458*((1+$D$12)^(VLOOKUP(Frec_deposito,Cantidad_dias,2,0))-1),H458*$D$12))</f>
        <v/>
      </c>
      <c r="G459" s="65" t="str">
        <f t="shared" si="4"/>
        <v/>
      </c>
      <c r="H459" s="65" t="str">
        <f t="shared" si="5"/>
        <v/>
      </c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ht="15.75" customHeight="1">
      <c r="A460" s="3"/>
      <c r="B460" s="9"/>
      <c r="C460" s="63" t="str">
        <f t="shared" si="1"/>
        <v/>
      </c>
      <c r="D460" s="64" t="str">
        <f t="shared" si="2"/>
        <v/>
      </c>
      <c r="E460" s="64" t="str">
        <f t="shared" si="3"/>
        <v/>
      </c>
      <c r="F460" s="65" t="str">
        <f>IF(C460="","",IF(AND(Frec_capitalizacion="Diaria",$D$9="Si"),H459*((1+$D$12)^(VLOOKUP(Frec_deposito,Cantidad_dias,2,0))-1),H459*$D$12))</f>
        <v/>
      </c>
      <c r="G460" s="65" t="str">
        <f t="shared" si="4"/>
        <v/>
      </c>
      <c r="H460" s="65" t="str">
        <f t="shared" si="5"/>
        <v/>
      </c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ht="15.75" customHeight="1">
      <c r="A461" s="3"/>
      <c r="B461" s="9"/>
      <c r="C461" s="63" t="str">
        <f t="shared" si="1"/>
        <v/>
      </c>
      <c r="D461" s="64" t="str">
        <f t="shared" si="2"/>
        <v/>
      </c>
      <c r="E461" s="64" t="str">
        <f t="shared" si="3"/>
        <v/>
      </c>
      <c r="F461" s="65" t="str">
        <f>IF(C461="","",IF(AND(Frec_capitalizacion="Diaria",$D$9="Si"),H460*((1+$D$12)^(VLOOKUP(Frec_deposito,Cantidad_dias,2,0))-1),H460*$D$12))</f>
        <v/>
      </c>
      <c r="G461" s="65" t="str">
        <f t="shared" si="4"/>
        <v/>
      </c>
      <c r="H461" s="65" t="str">
        <f t="shared" si="5"/>
        <v/>
      </c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ht="15.75" customHeight="1">
      <c r="A462" s="3"/>
      <c r="B462" s="9"/>
      <c r="C462" s="63" t="str">
        <f t="shared" si="1"/>
        <v/>
      </c>
      <c r="D462" s="64" t="str">
        <f t="shared" si="2"/>
        <v/>
      </c>
      <c r="E462" s="64" t="str">
        <f t="shared" si="3"/>
        <v/>
      </c>
      <c r="F462" s="65" t="str">
        <f>IF(C462="","",IF(AND(Frec_capitalizacion="Diaria",$D$9="Si"),H461*((1+$D$12)^(VLOOKUP(Frec_deposito,Cantidad_dias,2,0))-1),H461*$D$12))</f>
        <v/>
      </c>
      <c r="G462" s="65" t="str">
        <f t="shared" si="4"/>
        <v/>
      </c>
      <c r="H462" s="65" t="str">
        <f t="shared" si="5"/>
        <v/>
      </c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ht="15.75" customHeight="1">
      <c r="A463" s="3"/>
      <c r="B463" s="9"/>
      <c r="C463" s="63" t="str">
        <f t="shared" si="1"/>
        <v/>
      </c>
      <c r="D463" s="64" t="str">
        <f t="shared" si="2"/>
        <v/>
      </c>
      <c r="E463" s="64" t="str">
        <f t="shared" si="3"/>
        <v/>
      </c>
      <c r="F463" s="65" t="str">
        <f>IF(C463="","",IF(AND(Frec_capitalizacion="Diaria",$D$9="Si"),H462*((1+$D$12)^(VLOOKUP(Frec_deposito,Cantidad_dias,2,0))-1),H462*$D$12))</f>
        <v/>
      </c>
      <c r="G463" s="65" t="str">
        <f t="shared" si="4"/>
        <v/>
      </c>
      <c r="H463" s="65" t="str">
        <f t="shared" si="5"/>
        <v/>
      </c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ht="15.75" customHeight="1">
      <c r="A464" s="3"/>
      <c r="B464" s="9"/>
      <c r="C464" s="63" t="str">
        <f t="shared" si="1"/>
        <v/>
      </c>
      <c r="D464" s="64" t="str">
        <f t="shared" si="2"/>
        <v/>
      </c>
      <c r="E464" s="64" t="str">
        <f t="shared" si="3"/>
        <v/>
      </c>
      <c r="F464" s="65" t="str">
        <f>IF(C464="","",IF(AND(Frec_capitalizacion="Diaria",$D$9="Si"),H463*((1+$D$12)^(VLOOKUP(Frec_deposito,Cantidad_dias,2,0))-1),H463*$D$12))</f>
        <v/>
      </c>
      <c r="G464" s="65" t="str">
        <f t="shared" si="4"/>
        <v/>
      </c>
      <c r="H464" s="65" t="str">
        <f t="shared" si="5"/>
        <v/>
      </c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ht="15.75" customHeight="1">
      <c r="A465" s="3"/>
      <c r="B465" s="9"/>
      <c r="C465" s="63" t="str">
        <f t="shared" si="1"/>
        <v/>
      </c>
      <c r="D465" s="64" t="str">
        <f t="shared" si="2"/>
        <v/>
      </c>
      <c r="E465" s="64" t="str">
        <f t="shared" si="3"/>
        <v/>
      </c>
      <c r="F465" s="65" t="str">
        <f>IF(C465="","",IF(AND(Frec_capitalizacion="Diaria",$D$9="Si"),H464*((1+$D$12)^(VLOOKUP(Frec_deposito,Cantidad_dias,2,0))-1),H464*$D$12))</f>
        <v/>
      </c>
      <c r="G465" s="65" t="str">
        <f t="shared" si="4"/>
        <v/>
      </c>
      <c r="H465" s="65" t="str">
        <f t="shared" si="5"/>
        <v/>
      </c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ht="15.75" customHeight="1">
      <c r="A466" s="3"/>
      <c r="B466" s="9"/>
      <c r="C466" s="63" t="str">
        <f t="shared" si="1"/>
        <v/>
      </c>
      <c r="D466" s="64" t="str">
        <f t="shared" si="2"/>
        <v/>
      </c>
      <c r="E466" s="64" t="str">
        <f t="shared" si="3"/>
        <v/>
      </c>
      <c r="F466" s="65" t="str">
        <f>IF(C466="","",IF(AND(Frec_capitalizacion="Diaria",$D$9="Si"),H465*((1+$D$12)^(VLOOKUP(Frec_deposito,Cantidad_dias,2,0))-1),H465*$D$12))</f>
        <v/>
      </c>
      <c r="G466" s="65" t="str">
        <f t="shared" si="4"/>
        <v/>
      </c>
      <c r="H466" s="65" t="str">
        <f t="shared" si="5"/>
        <v/>
      </c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ht="15.75" customHeight="1">
      <c r="A467" s="3"/>
      <c r="B467" s="9"/>
      <c r="C467" s="63" t="str">
        <f t="shared" si="1"/>
        <v/>
      </c>
      <c r="D467" s="64" t="str">
        <f t="shared" si="2"/>
        <v/>
      </c>
      <c r="E467" s="64" t="str">
        <f t="shared" si="3"/>
        <v/>
      </c>
      <c r="F467" s="65" t="str">
        <f>IF(C467="","",IF(AND(Frec_capitalizacion="Diaria",$D$9="Si"),H466*((1+$D$12)^(VLOOKUP(Frec_deposito,Cantidad_dias,2,0))-1),H466*$D$12))</f>
        <v/>
      </c>
      <c r="G467" s="65" t="str">
        <f t="shared" si="4"/>
        <v/>
      </c>
      <c r="H467" s="65" t="str">
        <f t="shared" si="5"/>
        <v/>
      </c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ht="15.75" customHeight="1">
      <c r="A468" s="3"/>
      <c r="B468" s="9"/>
      <c r="C468" s="63" t="str">
        <f t="shared" si="1"/>
        <v/>
      </c>
      <c r="D468" s="64" t="str">
        <f t="shared" si="2"/>
        <v/>
      </c>
      <c r="E468" s="64" t="str">
        <f t="shared" si="3"/>
        <v/>
      </c>
      <c r="F468" s="65" t="str">
        <f>IF(C468="","",IF(AND(Frec_capitalizacion="Diaria",$D$9="Si"),H467*((1+$D$12)^(VLOOKUP(Frec_deposito,Cantidad_dias,2,0))-1),H467*$D$12))</f>
        <v/>
      </c>
      <c r="G468" s="65" t="str">
        <f t="shared" si="4"/>
        <v/>
      </c>
      <c r="H468" s="65" t="str">
        <f t="shared" si="5"/>
        <v/>
      </c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ht="15.75" customHeight="1">
      <c r="A469" s="3"/>
      <c r="B469" s="9"/>
      <c r="C469" s="63" t="str">
        <f t="shared" si="1"/>
        <v/>
      </c>
      <c r="D469" s="64" t="str">
        <f t="shared" si="2"/>
        <v/>
      </c>
      <c r="E469" s="64" t="str">
        <f t="shared" si="3"/>
        <v/>
      </c>
      <c r="F469" s="65" t="str">
        <f>IF(C469="","",IF(AND(Frec_capitalizacion="Diaria",$D$9="Si"),H468*((1+$D$12)^(VLOOKUP(Frec_deposito,Cantidad_dias,2,0))-1),H468*$D$12))</f>
        <v/>
      </c>
      <c r="G469" s="65" t="str">
        <f t="shared" si="4"/>
        <v/>
      </c>
      <c r="H469" s="65" t="str">
        <f t="shared" si="5"/>
        <v/>
      </c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ht="15.75" customHeight="1">
      <c r="A470" s="3"/>
      <c r="B470" s="9"/>
      <c r="C470" s="63" t="str">
        <f t="shared" si="1"/>
        <v/>
      </c>
      <c r="D470" s="64" t="str">
        <f t="shared" si="2"/>
        <v/>
      </c>
      <c r="E470" s="64" t="str">
        <f t="shared" si="3"/>
        <v/>
      </c>
      <c r="F470" s="65" t="str">
        <f>IF(C470="","",IF(AND(Frec_capitalizacion="Diaria",$D$9="Si"),H469*((1+$D$12)^(VLOOKUP(Frec_deposito,Cantidad_dias,2,0))-1),H469*$D$12))</f>
        <v/>
      </c>
      <c r="G470" s="65" t="str">
        <f t="shared" si="4"/>
        <v/>
      </c>
      <c r="H470" s="65" t="str">
        <f t="shared" si="5"/>
        <v/>
      </c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ht="15.75" customHeight="1">
      <c r="A471" s="3"/>
      <c r="B471" s="9"/>
      <c r="C471" s="63" t="str">
        <f t="shared" si="1"/>
        <v/>
      </c>
      <c r="D471" s="64" t="str">
        <f t="shared" si="2"/>
        <v/>
      </c>
      <c r="E471" s="64" t="str">
        <f t="shared" si="3"/>
        <v/>
      </c>
      <c r="F471" s="65" t="str">
        <f>IF(C471="","",IF(AND(Frec_capitalizacion="Diaria",$D$9="Si"),H470*((1+$D$12)^(VLOOKUP(Frec_deposito,Cantidad_dias,2,0))-1),H470*$D$12))</f>
        <v/>
      </c>
      <c r="G471" s="65" t="str">
        <f t="shared" si="4"/>
        <v/>
      </c>
      <c r="H471" s="65" t="str">
        <f t="shared" si="5"/>
        <v/>
      </c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ht="15.75" customHeight="1">
      <c r="A472" s="3"/>
      <c r="B472" s="9"/>
      <c r="C472" s="63" t="str">
        <f t="shared" si="1"/>
        <v/>
      </c>
      <c r="D472" s="64" t="str">
        <f t="shared" si="2"/>
        <v/>
      </c>
      <c r="E472" s="64" t="str">
        <f t="shared" si="3"/>
        <v/>
      </c>
      <c r="F472" s="65" t="str">
        <f>IF(C472="","",IF(AND(Frec_capitalizacion="Diaria",$D$9="Si"),H471*((1+$D$12)^(VLOOKUP(Frec_deposito,Cantidad_dias,2,0))-1),H471*$D$12))</f>
        <v/>
      </c>
      <c r="G472" s="65" t="str">
        <f t="shared" si="4"/>
        <v/>
      </c>
      <c r="H472" s="65" t="str">
        <f t="shared" si="5"/>
        <v/>
      </c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ht="15.75" customHeight="1">
      <c r="A473" s="3"/>
      <c r="B473" s="9"/>
      <c r="C473" s="63" t="str">
        <f t="shared" si="1"/>
        <v/>
      </c>
      <c r="D473" s="64" t="str">
        <f t="shared" si="2"/>
        <v/>
      </c>
      <c r="E473" s="64" t="str">
        <f t="shared" si="3"/>
        <v/>
      </c>
      <c r="F473" s="65" t="str">
        <f>IF(C473="","",IF(AND(Frec_capitalizacion="Diaria",$D$9="Si"),H472*((1+$D$12)^(VLOOKUP(Frec_deposito,Cantidad_dias,2,0))-1),H472*$D$12))</f>
        <v/>
      </c>
      <c r="G473" s="65" t="str">
        <f t="shared" si="4"/>
        <v/>
      </c>
      <c r="H473" s="65" t="str">
        <f t="shared" si="5"/>
        <v/>
      </c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ht="15.75" customHeight="1">
      <c r="A474" s="3"/>
      <c r="B474" s="9"/>
      <c r="C474" s="63" t="str">
        <f t="shared" si="1"/>
        <v/>
      </c>
      <c r="D474" s="64" t="str">
        <f t="shared" si="2"/>
        <v/>
      </c>
      <c r="E474" s="64" t="str">
        <f t="shared" si="3"/>
        <v/>
      </c>
      <c r="F474" s="65" t="str">
        <f>IF(C474="","",IF(AND(Frec_capitalizacion="Diaria",$D$9="Si"),H473*((1+$D$12)^(VLOOKUP(Frec_deposito,Cantidad_dias,2,0))-1),H473*$D$12))</f>
        <v/>
      </c>
      <c r="G474" s="65" t="str">
        <f t="shared" si="4"/>
        <v/>
      </c>
      <c r="H474" s="65" t="str">
        <f t="shared" si="5"/>
        <v/>
      </c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ht="15.75" customHeight="1">
      <c r="A475" s="3"/>
      <c r="B475" s="9"/>
      <c r="C475" s="63" t="str">
        <f t="shared" si="1"/>
        <v/>
      </c>
      <c r="D475" s="64" t="str">
        <f t="shared" si="2"/>
        <v/>
      </c>
      <c r="E475" s="64" t="str">
        <f t="shared" si="3"/>
        <v/>
      </c>
      <c r="F475" s="65" t="str">
        <f>IF(C475="","",IF(AND(Frec_capitalizacion="Diaria",$D$9="Si"),H474*((1+$D$12)^(VLOOKUP(Frec_deposito,Cantidad_dias,2,0))-1),H474*$D$12))</f>
        <v/>
      </c>
      <c r="G475" s="65" t="str">
        <f t="shared" si="4"/>
        <v/>
      </c>
      <c r="H475" s="65" t="str">
        <f t="shared" si="5"/>
        <v/>
      </c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ht="15.75" customHeight="1">
      <c r="A476" s="3"/>
      <c r="B476" s="9"/>
      <c r="C476" s="63" t="str">
        <f t="shared" si="1"/>
        <v/>
      </c>
      <c r="D476" s="64" t="str">
        <f t="shared" si="2"/>
        <v/>
      </c>
      <c r="E476" s="64" t="str">
        <f t="shared" si="3"/>
        <v/>
      </c>
      <c r="F476" s="65" t="str">
        <f>IF(C476="","",IF(AND(Frec_capitalizacion="Diaria",$D$9="Si"),H475*((1+$D$12)^(VLOOKUP(Frec_deposito,Cantidad_dias,2,0))-1),H475*$D$12))</f>
        <v/>
      </c>
      <c r="G476" s="65" t="str">
        <f t="shared" si="4"/>
        <v/>
      </c>
      <c r="H476" s="65" t="str">
        <f t="shared" si="5"/>
        <v/>
      </c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ht="15.75" customHeight="1">
      <c r="A477" s="3"/>
      <c r="B477" s="9"/>
      <c r="C477" s="63" t="str">
        <f t="shared" si="1"/>
        <v/>
      </c>
      <c r="D477" s="64" t="str">
        <f t="shared" si="2"/>
        <v/>
      </c>
      <c r="E477" s="64" t="str">
        <f t="shared" si="3"/>
        <v/>
      </c>
      <c r="F477" s="65" t="str">
        <f>IF(C477="","",IF(AND(Frec_capitalizacion="Diaria",$D$9="Si"),H476*((1+$D$12)^(VLOOKUP(Frec_deposito,Cantidad_dias,2,0))-1),H476*$D$12))</f>
        <v/>
      </c>
      <c r="G477" s="65" t="str">
        <f t="shared" si="4"/>
        <v/>
      </c>
      <c r="H477" s="65" t="str">
        <f t="shared" si="5"/>
        <v/>
      </c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ht="15.75" customHeight="1">
      <c r="A478" s="3"/>
      <c r="B478" s="9"/>
      <c r="C478" s="63" t="str">
        <f t="shared" si="1"/>
        <v/>
      </c>
      <c r="D478" s="64" t="str">
        <f t="shared" si="2"/>
        <v/>
      </c>
      <c r="E478" s="64" t="str">
        <f t="shared" si="3"/>
        <v/>
      </c>
      <c r="F478" s="65" t="str">
        <f>IF(C478="","",IF(AND(Frec_capitalizacion="Diaria",$D$9="Si"),H477*((1+$D$12)^(VLOOKUP(Frec_deposito,Cantidad_dias,2,0))-1),H477*$D$12))</f>
        <v/>
      </c>
      <c r="G478" s="65" t="str">
        <f t="shared" si="4"/>
        <v/>
      </c>
      <c r="H478" s="65" t="str">
        <f t="shared" si="5"/>
        <v/>
      </c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ht="15.75" customHeight="1">
      <c r="A479" s="3"/>
      <c r="B479" s="9"/>
      <c r="C479" s="63" t="str">
        <f t="shared" si="1"/>
        <v/>
      </c>
      <c r="D479" s="64" t="str">
        <f t="shared" si="2"/>
        <v/>
      </c>
      <c r="E479" s="64" t="str">
        <f t="shared" si="3"/>
        <v/>
      </c>
      <c r="F479" s="65" t="str">
        <f>IF(C479="","",IF(AND(Frec_capitalizacion="Diaria",$D$9="Si"),H478*((1+$D$12)^(VLOOKUP(Frec_deposito,Cantidad_dias,2,0))-1),H478*$D$12))</f>
        <v/>
      </c>
      <c r="G479" s="65" t="str">
        <f t="shared" si="4"/>
        <v/>
      </c>
      <c r="H479" s="65" t="str">
        <f t="shared" si="5"/>
        <v/>
      </c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ht="15.75" customHeight="1">
      <c r="A480" s="3"/>
      <c r="B480" s="9"/>
      <c r="C480" s="63" t="str">
        <f t="shared" si="1"/>
        <v/>
      </c>
      <c r="D480" s="64" t="str">
        <f t="shared" si="2"/>
        <v/>
      </c>
      <c r="E480" s="64" t="str">
        <f t="shared" si="3"/>
        <v/>
      </c>
      <c r="F480" s="65" t="str">
        <f>IF(C480="","",IF(AND(Frec_capitalizacion="Diaria",$D$9="Si"),H479*((1+$D$12)^(VLOOKUP(Frec_deposito,Cantidad_dias,2,0))-1),H479*$D$12))</f>
        <v/>
      </c>
      <c r="G480" s="65" t="str">
        <f t="shared" si="4"/>
        <v/>
      </c>
      <c r="H480" s="65" t="str">
        <f t="shared" si="5"/>
        <v/>
      </c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ht="15.75" customHeight="1">
      <c r="A481" s="3"/>
      <c r="B481" s="9"/>
      <c r="C481" s="63" t="str">
        <f t="shared" si="1"/>
        <v/>
      </c>
      <c r="D481" s="64" t="str">
        <f t="shared" si="2"/>
        <v/>
      </c>
      <c r="E481" s="64" t="str">
        <f t="shared" si="3"/>
        <v/>
      </c>
      <c r="F481" s="65" t="str">
        <f>IF(C481="","",IF(AND(Frec_capitalizacion="Diaria",$D$9="Si"),H480*((1+$D$12)^(VLOOKUP(Frec_deposito,Cantidad_dias,2,0))-1),H480*$D$12))</f>
        <v/>
      </c>
      <c r="G481" s="65" t="str">
        <f t="shared" si="4"/>
        <v/>
      </c>
      <c r="H481" s="65" t="str">
        <f t="shared" si="5"/>
        <v/>
      </c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ht="15.75" customHeight="1">
      <c r="A482" s="3"/>
      <c r="B482" s="9"/>
      <c r="C482" s="63" t="str">
        <f t="shared" si="1"/>
        <v/>
      </c>
      <c r="D482" s="64" t="str">
        <f t="shared" si="2"/>
        <v/>
      </c>
      <c r="E482" s="64" t="str">
        <f t="shared" si="3"/>
        <v/>
      </c>
      <c r="F482" s="65" t="str">
        <f>IF(C482="","",IF(AND(Frec_capitalizacion="Diaria",$D$9="Si"),H481*((1+$D$12)^(VLOOKUP(Frec_deposito,Cantidad_dias,2,0))-1),H481*$D$12))</f>
        <v/>
      </c>
      <c r="G482" s="65" t="str">
        <f t="shared" si="4"/>
        <v/>
      </c>
      <c r="H482" s="65" t="str">
        <f t="shared" si="5"/>
        <v/>
      </c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ht="15.75" customHeight="1">
      <c r="A483" s="3"/>
      <c r="B483" s="9"/>
      <c r="C483" s="63" t="str">
        <f t="shared" si="1"/>
        <v/>
      </c>
      <c r="D483" s="64" t="str">
        <f t="shared" si="2"/>
        <v/>
      </c>
      <c r="E483" s="64" t="str">
        <f t="shared" si="3"/>
        <v/>
      </c>
      <c r="F483" s="65" t="str">
        <f>IF(C483="","",IF(AND(Frec_capitalizacion="Diaria",$D$9="Si"),H482*((1+$D$12)^(VLOOKUP(Frec_deposito,Cantidad_dias,2,0))-1),H482*$D$12))</f>
        <v/>
      </c>
      <c r="G483" s="65" t="str">
        <f t="shared" si="4"/>
        <v/>
      </c>
      <c r="H483" s="65" t="str">
        <f t="shared" si="5"/>
        <v/>
      </c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ht="15.75" customHeight="1">
      <c r="A484" s="3"/>
      <c r="B484" s="9"/>
      <c r="C484" s="63" t="str">
        <f t="shared" si="1"/>
        <v/>
      </c>
      <c r="D484" s="64" t="str">
        <f t="shared" si="2"/>
        <v/>
      </c>
      <c r="E484" s="64" t="str">
        <f t="shared" si="3"/>
        <v/>
      </c>
      <c r="F484" s="65" t="str">
        <f>IF(C484="","",IF(AND(Frec_capitalizacion="Diaria",$D$9="Si"),H483*((1+$D$12)^(VLOOKUP(Frec_deposito,Cantidad_dias,2,0))-1),H483*$D$12))</f>
        <v/>
      </c>
      <c r="G484" s="65" t="str">
        <f t="shared" si="4"/>
        <v/>
      </c>
      <c r="H484" s="65" t="str">
        <f t="shared" si="5"/>
        <v/>
      </c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ht="15.75" customHeight="1">
      <c r="A485" s="3"/>
      <c r="B485" s="9"/>
      <c r="C485" s="63" t="str">
        <f t="shared" si="1"/>
        <v/>
      </c>
      <c r="D485" s="64" t="str">
        <f t="shared" si="2"/>
        <v/>
      </c>
      <c r="E485" s="64" t="str">
        <f t="shared" si="3"/>
        <v/>
      </c>
      <c r="F485" s="65" t="str">
        <f>IF(C485="","",IF(AND(Frec_capitalizacion="Diaria",$D$9="Si"),H484*((1+$D$12)^(VLOOKUP(Frec_deposito,Cantidad_dias,2,0))-1),H484*$D$12))</f>
        <v/>
      </c>
      <c r="G485" s="65" t="str">
        <f t="shared" si="4"/>
        <v/>
      </c>
      <c r="H485" s="65" t="str">
        <f t="shared" si="5"/>
        <v/>
      </c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ht="15.75" customHeight="1">
      <c r="A486" s="3"/>
      <c r="B486" s="9"/>
      <c r="C486" s="63" t="str">
        <f t="shared" si="1"/>
        <v/>
      </c>
      <c r="D486" s="64" t="str">
        <f t="shared" si="2"/>
        <v/>
      </c>
      <c r="E486" s="64" t="str">
        <f t="shared" si="3"/>
        <v/>
      </c>
      <c r="F486" s="65" t="str">
        <f>IF(C486="","",IF(AND(Frec_capitalizacion="Diaria",$D$9="Si"),H485*((1+$D$12)^(VLOOKUP(Frec_deposito,Cantidad_dias,2,0))-1),H485*$D$12))</f>
        <v/>
      </c>
      <c r="G486" s="65" t="str">
        <f t="shared" si="4"/>
        <v/>
      </c>
      <c r="H486" s="65" t="str">
        <f t="shared" si="5"/>
        <v/>
      </c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ht="15.75" customHeight="1">
      <c r="A487" s="3"/>
      <c r="B487" s="9"/>
      <c r="C487" s="63" t="str">
        <f t="shared" si="1"/>
        <v/>
      </c>
      <c r="D487" s="64" t="str">
        <f t="shared" si="2"/>
        <v/>
      </c>
      <c r="E487" s="64" t="str">
        <f t="shared" si="3"/>
        <v/>
      </c>
      <c r="F487" s="65" t="str">
        <f>IF(C487="","",IF(AND(Frec_capitalizacion="Diaria",$D$9="Si"),H486*((1+$D$12)^(VLOOKUP(Frec_deposito,Cantidad_dias,2,0))-1),H486*$D$12))</f>
        <v/>
      </c>
      <c r="G487" s="65" t="str">
        <f t="shared" si="4"/>
        <v/>
      </c>
      <c r="H487" s="65" t="str">
        <f t="shared" si="5"/>
        <v/>
      </c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ht="15.75" customHeight="1">
      <c r="A488" s="3"/>
      <c r="B488" s="9"/>
      <c r="C488" s="63" t="str">
        <f t="shared" si="1"/>
        <v/>
      </c>
      <c r="D488" s="64" t="str">
        <f t="shared" si="2"/>
        <v/>
      </c>
      <c r="E488" s="64" t="str">
        <f t="shared" si="3"/>
        <v/>
      </c>
      <c r="F488" s="65" t="str">
        <f>IF(C488="","",IF(AND(Frec_capitalizacion="Diaria",$D$9="Si"),H487*((1+$D$12)^(VLOOKUP(Frec_deposito,Cantidad_dias,2,0))-1),H487*$D$12))</f>
        <v/>
      </c>
      <c r="G488" s="65" t="str">
        <f t="shared" si="4"/>
        <v/>
      </c>
      <c r="H488" s="65" t="str">
        <f t="shared" si="5"/>
        <v/>
      </c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ht="15.75" customHeight="1">
      <c r="A489" s="3"/>
      <c r="B489" s="9"/>
      <c r="C489" s="63" t="str">
        <f t="shared" si="1"/>
        <v/>
      </c>
      <c r="D489" s="64" t="str">
        <f t="shared" si="2"/>
        <v/>
      </c>
      <c r="E489" s="64" t="str">
        <f t="shared" si="3"/>
        <v/>
      </c>
      <c r="F489" s="65" t="str">
        <f>IF(C489="","",IF(AND(Frec_capitalizacion="Diaria",$D$9="Si"),H488*((1+$D$12)^(VLOOKUP(Frec_deposito,Cantidad_dias,2,0))-1),H488*$D$12))</f>
        <v/>
      </c>
      <c r="G489" s="65" t="str">
        <f t="shared" si="4"/>
        <v/>
      </c>
      <c r="H489" s="65" t="str">
        <f t="shared" si="5"/>
        <v/>
      </c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ht="15.75" customHeight="1">
      <c r="A490" s="3"/>
      <c r="B490" s="9"/>
      <c r="C490" s="63" t="str">
        <f t="shared" si="1"/>
        <v/>
      </c>
      <c r="D490" s="64" t="str">
        <f t="shared" si="2"/>
        <v/>
      </c>
      <c r="E490" s="64" t="str">
        <f t="shared" si="3"/>
        <v/>
      </c>
      <c r="F490" s="65" t="str">
        <f>IF(C490="","",IF(AND(Frec_capitalizacion="Diaria",$D$9="Si"),H489*((1+$D$12)^(VLOOKUP(Frec_deposito,Cantidad_dias,2,0))-1),H489*$D$12))</f>
        <v/>
      </c>
      <c r="G490" s="65" t="str">
        <f t="shared" si="4"/>
        <v/>
      </c>
      <c r="H490" s="65" t="str">
        <f t="shared" si="5"/>
        <v/>
      </c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ht="15.75" customHeight="1">
      <c r="A491" s="3"/>
      <c r="B491" s="9"/>
      <c r="C491" s="63" t="str">
        <f t="shared" si="1"/>
        <v/>
      </c>
      <c r="D491" s="64" t="str">
        <f t="shared" si="2"/>
        <v/>
      </c>
      <c r="E491" s="64" t="str">
        <f t="shared" si="3"/>
        <v/>
      </c>
      <c r="F491" s="65" t="str">
        <f>IF(C491="","",IF(AND(Frec_capitalizacion="Diaria",$D$9="Si"),H490*((1+$D$12)^(VLOOKUP(Frec_deposito,Cantidad_dias,2,0))-1),H490*$D$12))</f>
        <v/>
      </c>
      <c r="G491" s="65" t="str">
        <f t="shared" si="4"/>
        <v/>
      </c>
      <c r="H491" s="65" t="str">
        <f t="shared" si="5"/>
        <v/>
      </c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ht="15.75" customHeight="1">
      <c r="A492" s="3"/>
      <c r="B492" s="9"/>
      <c r="C492" s="63" t="str">
        <f t="shared" si="1"/>
        <v/>
      </c>
      <c r="D492" s="64" t="str">
        <f t="shared" si="2"/>
        <v/>
      </c>
      <c r="E492" s="64" t="str">
        <f t="shared" si="3"/>
        <v/>
      </c>
      <c r="F492" s="65" t="str">
        <f>IF(C492="","",IF(AND(Frec_capitalizacion="Diaria",$D$9="Si"),H491*((1+$D$12)^(VLOOKUP(Frec_deposito,Cantidad_dias,2,0))-1),H491*$D$12))</f>
        <v/>
      </c>
      <c r="G492" s="65" t="str">
        <f t="shared" si="4"/>
        <v/>
      </c>
      <c r="H492" s="65" t="str">
        <f t="shared" si="5"/>
        <v/>
      </c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ht="15.75" customHeight="1">
      <c r="A493" s="3"/>
      <c r="B493" s="9"/>
      <c r="C493" s="63" t="str">
        <f t="shared" si="1"/>
        <v/>
      </c>
      <c r="D493" s="64" t="str">
        <f t="shared" si="2"/>
        <v/>
      </c>
      <c r="E493" s="64" t="str">
        <f t="shared" si="3"/>
        <v/>
      </c>
      <c r="F493" s="65" t="str">
        <f>IF(C493="","",IF(AND(Frec_capitalizacion="Diaria",$D$9="Si"),H492*((1+$D$12)^(VLOOKUP(Frec_deposito,Cantidad_dias,2,0))-1),H492*$D$12))</f>
        <v/>
      </c>
      <c r="G493" s="65" t="str">
        <f t="shared" si="4"/>
        <v/>
      </c>
      <c r="H493" s="65" t="str">
        <f t="shared" si="5"/>
        <v/>
      </c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ht="15.75" customHeight="1">
      <c r="A494" s="3"/>
      <c r="B494" s="9"/>
      <c r="C494" s="63" t="str">
        <f t="shared" si="1"/>
        <v/>
      </c>
      <c r="D494" s="64" t="str">
        <f t="shared" si="2"/>
        <v/>
      </c>
      <c r="E494" s="64" t="str">
        <f t="shared" si="3"/>
        <v/>
      </c>
      <c r="F494" s="65" t="str">
        <f>IF(C494="","",IF(AND(Frec_capitalizacion="Diaria",$D$9="Si"),H493*((1+$D$12)^(VLOOKUP(Frec_deposito,Cantidad_dias,2,0))-1),H493*$D$12))</f>
        <v/>
      </c>
      <c r="G494" s="65" t="str">
        <f t="shared" si="4"/>
        <v/>
      </c>
      <c r="H494" s="65" t="str">
        <f t="shared" si="5"/>
        <v/>
      </c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ht="15.75" customHeight="1">
      <c r="A495" s="3"/>
      <c r="B495" s="9"/>
      <c r="C495" s="63" t="str">
        <f t="shared" si="1"/>
        <v/>
      </c>
      <c r="D495" s="64" t="str">
        <f t="shared" si="2"/>
        <v/>
      </c>
      <c r="E495" s="64" t="str">
        <f t="shared" si="3"/>
        <v/>
      </c>
      <c r="F495" s="65" t="str">
        <f>IF(C495="","",IF(AND(Frec_capitalizacion="Diaria",$D$9="Si"),H494*((1+$D$12)^(VLOOKUP(Frec_deposito,Cantidad_dias,2,0))-1),H494*$D$12))</f>
        <v/>
      </c>
      <c r="G495" s="65" t="str">
        <f t="shared" si="4"/>
        <v/>
      </c>
      <c r="H495" s="65" t="str">
        <f t="shared" si="5"/>
        <v/>
      </c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ht="15.75" customHeight="1">
      <c r="A496" s="3"/>
      <c r="B496" s="9"/>
      <c r="C496" s="63" t="str">
        <f t="shared" si="1"/>
        <v/>
      </c>
      <c r="D496" s="64" t="str">
        <f t="shared" si="2"/>
        <v/>
      </c>
      <c r="E496" s="64" t="str">
        <f t="shared" si="3"/>
        <v/>
      </c>
      <c r="F496" s="65" t="str">
        <f>IF(C496="","",IF(AND(Frec_capitalizacion="Diaria",$D$9="Si"),H495*((1+$D$12)^(VLOOKUP(Frec_deposito,Cantidad_dias,2,0))-1),H495*$D$12))</f>
        <v/>
      </c>
      <c r="G496" s="65" t="str">
        <f t="shared" si="4"/>
        <v/>
      </c>
      <c r="H496" s="65" t="str">
        <f t="shared" si="5"/>
        <v/>
      </c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ht="15.75" customHeight="1">
      <c r="A497" s="3"/>
      <c r="B497" s="9"/>
      <c r="C497" s="63" t="str">
        <f t="shared" si="1"/>
        <v/>
      </c>
      <c r="D497" s="64" t="str">
        <f t="shared" si="2"/>
        <v/>
      </c>
      <c r="E497" s="64" t="str">
        <f t="shared" si="3"/>
        <v/>
      </c>
      <c r="F497" s="65" t="str">
        <f>IF(C497="","",IF(AND(Frec_capitalizacion="Diaria",$D$9="Si"),H496*((1+$D$12)^(VLOOKUP(Frec_deposito,Cantidad_dias,2,0))-1),H496*$D$12))</f>
        <v/>
      </c>
      <c r="G497" s="65" t="str">
        <f t="shared" si="4"/>
        <v/>
      </c>
      <c r="H497" s="65" t="str">
        <f t="shared" si="5"/>
        <v/>
      </c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ht="15.75" customHeight="1">
      <c r="A498" s="3"/>
      <c r="B498" s="9"/>
      <c r="C498" s="63" t="str">
        <f t="shared" si="1"/>
        <v/>
      </c>
      <c r="D498" s="64" t="str">
        <f t="shared" si="2"/>
        <v/>
      </c>
      <c r="E498" s="64" t="str">
        <f t="shared" si="3"/>
        <v/>
      </c>
      <c r="F498" s="65" t="str">
        <f>IF(C498="","",IF(AND(Frec_capitalizacion="Diaria",$D$9="Si"),H497*((1+$D$12)^(VLOOKUP(Frec_deposito,Cantidad_dias,2,0))-1),H497*$D$12))</f>
        <v/>
      </c>
      <c r="G498" s="65" t="str">
        <f t="shared" si="4"/>
        <v/>
      </c>
      <c r="H498" s="65" t="str">
        <f t="shared" si="5"/>
        <v/>
      </c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ht="15.75" customHeight="1">
      <c r="A499" s="3"/>
      <c r="B499" s="9"/>
      <c r="C499" s="63" t="str">
        <f t="shared" si="1"/>
        <v/>
      </c>
      <c r="D499" s="64" t="str">
        <f t="shared" si="2"/>
        <v/>
      </c>
      <c r="E499" s="64" t="str">
        <f t="shared" si="3"/>
        <v/>
      </c>
      <c r="F499" s="65" t="str">
        <f>IF(C499="","",IF(AND(Frec_capitalizacion="Diaria",$D$9="Si"),H498*((1+$D$12)^(VLOOKUP(Frec_deposito,Cantidad_dias,2,0))-1),H498*$D$12))</f>
        <v/>
      </c>
      <c r="G499" s="65" t="str">
        <f t="shared" si="4"/>
        <v/>
      </c>
      <c r="H499" s="65" t="str">
        <f t="shared" si="5"/>
        <v/>
      </c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ht="15.75" customHeight="1">
      <c r="A500" s="3"/>
      <c r="B500" s="9"/>
      <c r="C500" s="63" t="str">
        <f t="shared" si="1"/>
        <v/>
      </c>
      <c r="D500" s="64" t="str">
        <f t="shared" si="2"/>
        <v/>
      </c>
      <c r="E500" s="64" t="str">
        <f t="shared" si="3"/>
        <v/>
      </c>
      <c r="F500" s="65" t="str">
        <f>IF(C500="","",IF(AND(Frec_capitalizacion="Diaria",$D$9="Si"),H499*((1+$D$12)^(VLOOKUP(Frec_deposito,Cantidad_dias,2,0))-1),H499*$D$12))</f>
        <v/>
      </c>
      <c r="G500" s="65" t="str">
        <f t="shared" si="4"/>
        <v/>
      </c>
      <c r="H500" s="65" t="str">
        <f t="shared" si="5"/>
        <v/>
      </c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ht="15.75" customHeight="1">
      <c r="A501" s="3"/>
      <c r="B501" s="9"/>
      <c r="C501" s="63" t="str">
        <f t="shared" si="1"/>
        <v/>
      </c>
      <c r="D501" s="64" t="str">
        <f t="shared" si="2"/>
        <v/>
      </c>
      <c r="E501" s="64" t="str">
        <f t="shared" si="3"/>
        <v/>
      </c>
      <c r="F501" s="65" t="str">
        <f>IF(C501="","",IF(AND(Frec_capitalizacion="Diaria",$D$9="Si"),H500*((1+$D$12)^(VLOOKUP(Frec_deposito,Cantidad_dias,2,0))-1),H500*$D$12))</f>
        <v/>
      </c>
      <c r="G501" s="65" t="str">
        <f t="shared" si="4"/>
        <v/>
      </c>
      <c r="H501" s="65" t="str">
        <f t="shared" si="5"/>
        <v/>
      </c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ht="15.75" customHeight="1">
      <c r="A502" s="3"/>
      <c r="B502" s="9"/>
      <c r="C502" s="63" t="str">
        <f t="shared" si="1"/>
        <v/>
      </c>
      <c r="D502" s="64" t="str">
        <f t="shared" si="2"/>
        <v/>
      </c>
      <c r="E502" s="64" t="str">
        <f t="shared" si="3"/>
        <v/>
      </c>
      <c r="F502" s="65" t="str">
        <f>IF(C502="","",IF(AND(Frec_capitalizacion="Diaria",$D$9="Si"),H501*((1+$D$12)^(VLOOKUP(Frec_deposito,Cantidad_dias,2,0))-1),H501*$D$12))</f>
        <v/>
      </c>
      <c r="G502" s="65" t="str">
        <f t="shared" si="4"/>
        <v/>
      </c>
      <c r="H502" s="65" t="str">
        <f t="shared" si="5"/>
        <v/>
      </c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ht="15.75" customHeight="1">
      <c r="A503" s="3"/>
      <c r="B503" s="9"/>
      <c r="C503" s="63" t="str">
        <f t="shared" si="1"/>
        <v/>
      </c>
      <c r="D503" s="64" t="str">
        <f t="shared" si="2"/>
        <v/>
      </c>
      <c r="E503" s="64" t="str">
        <f t="shared" si="3"/>
        <v/>
      </c>
      <c r="F503" s="65" t="str">
        <f>IF(C503="","",IF(AND(Frec_capitalizacion="Diaria",$D$9="Si"),H502*((1+$D$12)^(VLOOKUP(Frec_deposito,Cantidad_dias,2,0))-1),H502*$D$12))</f>
        <v/>
      </c>
      <c r="G503" s="65" t="str">
        <f t="shared" si="4"/>
        <v/>
      </c>
      <c r="H503" s="65" t="str">
        <f t="shared" si="5"/>
        <v/>
      </c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ht="15.75" customHeight="1">
      <c r="A504" s="3"/>
      <c r="B504" s="9"/>
      <c r="C504" s="63" t="str">
        <f t="shared" si="1"/>
        <v/>
      </c>
      <c r="D504" s="64" t="str">
        <f t="shared" si="2"/>
        <v/>
      </c>
      <c r="E504" s="64" t="str">
        <f t="shared" si="3"/>
        <v/>
      </c>
      <c r="F504" s="65" t="str">
        <f>IF(C504="","",IF(AND(Frec_capitalizacion="Diaria",$D$9="Si"),H503*((1+$D$12)^(VLOOKUP(Frec_deposito,Cantidad_dias,2,0))-1),H503*$D$12))</f>
        <v/>
      </c>
      <c r="G504" s="65" t="str">
        <f t="shared" si="4"/>
        <v/>
      </c>
      <c r="H504" s="65" t="str">
        <f t="shared" si="5"/>
        <v/>
      </c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ht="15.75" customHeight="1">
      <c r="A505" s="3"/>
      <c r="B505" s="9"/>
      <c r="C505" s="63" t="str">
        <f t="shared" si="1"/>
        <v/>
      </c>
      <c r="D505" s="64" t="str">
        <f t="shared" si="2"/>
        <v/>
      </c>
      <c r="E505" s="64" t="str">
        <f t="shared" si="3"/>
        <v/>
      </c>
      <c r="F505" s="65" t="str">
        <f>IF(C505="","",IF(AND(Frec_capitalizacion="Diaria",$D$9="Si"),H504*((1+$D$12)^(VLOOKUP(Frec_deposito,Cantidad_dias,2,0))-1),H504*$D$12))</f>
        <v/>
      </c>
      <c r="G505" s="65" t="str">
        <f t="shared" si="4"/>
        <v/>
      </c>
      <c r="H505" s="65" t="str">
        <f t="shared" si="5"/>
        <v/>
      </c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ht="15.75" customHeight="1">
      <c r="A506" s="3"/>
      <c r="B506" s="9"/>
      <c r="C506" s="63" t="str">
        <f t="shared" si="1"/>
        <v/>
      </c>
      <c r="D506" s="64" t="str">
        <f t="shared" si="2"/>
        <v/>
      </c>
      <c r="E506" s="64" t="str">
        <f t="shared" si="3"/>
        <v/>
      </c>
      <c r="F506" s="65" t="str">
        <f>IF(C506="","",IF(AND(Frec_capitalizacion="Diaria",$D$9="Si"),H505*((1+$D$12)^(VLOOKUP(Frec_deposito,Cantidad_dias,2,0))-1),H505*$D$12))</f>
        <v/>
      </c>
      <c r="G506" s="65" t="str">
        <f t="shared" si="4"/>
        <v/>
      </c>
      <c r="H506" s="65" t="str">
        <f t="shared" si="5"/>
        <v/>
      </c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ht="15.75" customHeight="1">
      <c r="A507" s="3"/>
      <c r="B507" s="9"/>
      <c r="C507" s="63" t="str">
        <f t="shared" si="1"/>
        <v/>
      </c>
      <c r="D507" s="64" t="str">
        <f t="shared" si="2"/>
        <v/>
      </c>
      <c r="E507" s="64" t="str">
        <f t="shared" si="3"/>
        <v/>
      </c>
      <c r="F507" s="65" t="str">
        <f>IF(C507="","",IF(AND(Frec_capitalizacion="Diaria",$D$9="Si"),H506*((1+$D$12)^(VLOOKUP(Frec_deposito,Cantidad_dias,2,0))-1),H506*$D$12))</f>
        <v/>
      </c>
      <c r="G507" s="65" t="str">
        <f t="shared" si="4"/>
        <v/>
      </c>
      <c r="H507" s="65" t="str">
        <f t="shared" si="5"/>
        <v/>
      </c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ht="15.75" customHeight="1">
      <c r="A508" s="3"/>
      <c r="B508" s="9"/>
      <c r="C508" s="63" t="str">
        <f t="shared" si="1"/>
        <v/>
      </c>
      <c r="D508" s="64" t="str">
        <f t="shared" si="2"/>
        <v/>
      </c>
      <c r="E508" s="64" t="str">
        <f t="shared" si="3"/>
        <v/>
      </c>
      <c r="F508" s="65" t="str">
        <f>IF(C508="","",IF(AND(Frec_capitalizacion="Diaria",$D$9="Si"),H507*((1+$D$12)^(VLOOKUP(Frec_deposito,Cantidad_dias,2,0))-1),H507*$D$12))</f>
        <v/>
      </c>
      <c r="G508" s="65" t="str">
        <f t="shared" si="4"/>
        <v/>
      </c>
      <c r="H508" s="65" t="str">
        <f t="shared" si="5"/>
        <v/>
      </c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ht="15.75" customHeight="1">
      <c r="A509" s="3"/>
      <c r="B509" s="9"/>
      <c r="C509" s="63" t="str">
        <f t="shared" si="1"/>
        <v/>
      </c>
      <c r="D509" s="64" t="str">
        <f t="shared" si="2"/>
        <v/>
      </c>
      <c r="E509" s="64" t="str">
        <f t="shared" si="3"/>
        <v/>
      </c>
      <c r="F509" s="65" t="str">
        <f>IF(C509="","",IF(AND(Frec_capitalizacion="Diaria",$D$9="Si"),H508*((1+$D$12)^(VLOOKUP(Frec_deposito,Cantidad_dias,2,0))-1),H508*$D$12))</f>
        <v/>
      </c>
      <c r="G509" s="65" t="str">
        <f t="shared" si="4"/>
        <v/>
      </c>
      <c r="H509" s="65" t="str">
        <f t="shared" si="5"/>
        <v/>
      </c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ht="15.75" customHeight="1">
      <c r="A510" s="3"/>
      <c r="B510" s="9"/>
      <c r="C510" s="63" t="str">
        <f t="shared" si="1"/>
        <v/>
      </c>
      <c r="D510" s="64" t="str">
        <f t="shared" si="2"/>
        <v/>
      </c>
      <c r="E510" s="64" t="str">
        <f t="shared" si="3"/>
        <v/>
      </c>
      <c r="F510" s="65" t="str">
        <f>IF(C510="","",IF(AND(Frec_capitalizacion="Diaria",$D$9="Si"),H509*((1+$D$12)^(VLOOKUP(Frec_deposito,Cantidad_dias,2,0))-1),H509*$D$12))</f>
        <v/>
      </c>
      <c r="G510" s="65" t="str">
        <f t="shared" si="4"/>
        <v/>
      </c>
      <c r="H510" s="65" t="str">
        <f t="shared" si="5"/>
        <v/>
      </c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ht="15.75" customHeight="1">
      <c r="A511" s="3"/>
      <c r="B511" s="9"/>
      <c r="C511" s="63" t="str">
        <f t="shared" si="1"/>
        <v/>
      </c>
      <c r="D511" s="64" t="str">
        <f t="shared" si="2"/>
        <v/>
      </c>
      <c r="E511" s="64" t="str">
        <f t="shared" si="3"/>
        <v/>
      </c>
      <c r="F511" s="65" t="str">
        <f>IF(C511="","",IF(AND(Frec_capitalizacion="Diaria",$D$9="Si"),H510*((1+$D$12)^(VLOOKUP(Frec_deposito,Cantidad_dias,2,0))-1),H510*$D$12))</f>
        <v/>
      </c>
      <c r="G511" s="65" t="str">
        <f t="shared" si="4"/>
        <v/>
      </c>
      <c r="H511" s="65" t="str">
        <f t="shared" si="5"/>
        <v/>
      </c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ht="15.75" customHeight="1">
      <c r="A512" s="3"/>
      <c r="B512" s="9"/>
      <c r="C512" s="63" t="str">
        <f t="shared" si="1"/>
        <v/>
      </c>
      <c r="D512" s="64" t="str">
        <f t="shared" si="2"/>
        <v/>
      </c>
      <c r="E512" s="64" t="str">
        <f t="shared" si="3"/>
        <v/>
      </c>
      <c r="F512" s="65" t="str">
        <f>IF(C512="","",IF(AND(Frec_capitalizacion="Diaria",$D$9="Si"),H511*((1+$D$12)^(VLOOKUP(Frec_deposito,Cantidad_dias,2,0))-1),H511*$D$12))</f>
        <v/>
      </c>
      <c r="G512" s="65" t="str">
        <f t="shared" si="4"/>
        <v/>
      </c>
      <c r="H512" s="65" t="str">
        <f t="shared" si="5"/>
        <v/>
      </c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ht="15.75" customHeight="1">
      <c r="A513" s="3"/>
      <c r="B513" s="9"/>
      <c r="C513" s="63" t="str">
        <f t="shared" si="1"/>
        <v/>
      </c>
      <c r="D513" s="64" t="str">
        <f t="shared" si="2"/>
        <v/>
      </c>
      <c r="E513" s="64" t="str">
        <f t="shared" si="3"/>
        <v/>
      </c>
      <c r="F513" s="65" t="str">
        <f>IF(C513="","",IF(AND(Frec_capitalizacion="Diaria",$D$9="Si"),H512*((1+$D$12)^(VLOOKUP(Frec_deposito,Cantidad_dias,2,0))-1),H512*$D$12))</f>
        <v/>
      </c>
      <c r="G513" s="65" t="str">
        <f t="shared" si="4"/>
        <v/>
      </c>
      <c r="H513" s="65" t="str">
        <f t="shared" si="5"/>
        <v/>
      </c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ht="15.75" customHeight="1">
      <c r="A514" s="3"/>
      <c r="B514" s="9"/>
      <c r="C514" s="63" t="str">
        <f t="shared" si="1"/>
        <v/>
      </c>
      <c r="D514" s="64" t="str">
        <f t="shared" si="2"/>
        <v/>
      </c>
      <c r="E514" s="64" t="str">
        <f t="shared" si="3"/>
        <v/>
      </c>
      <c r="F514" s="65" t="str">
        <f>IF(C514="","",IF(AND(Frec_capitalizacion="Diaria",$D$9="Si"),H513*((1+$D$12)^(VLOOKUP(Frec_deposito,Cantidad_dias,2,0))-1),H513*$D$12))</f>
        <v/>
      </c>
      <c r="G514" s="65" t="str">
        <f t="shared" si="4"/>
        <v/>
      </c>
      <c r="H514" s="65" t="str">
        <f t="shared" si="5"/>
        <v/>
      </c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ht="15.75" customHeight="1">
      <c r="A515" s="3"/>
      <c r="B515" s="9"/>
      <c r="C515" s="63" t="str">
        <f t="shared" si="1"/>
        <v/>
      </c>
      <c r="D515" s="64" t="str">
        <f t="shared" si="2"/>
        <v/>
      </c>
      <c r="E515" s="64" t="str">
        <f t="shared" si="3"/>
        <v/>
      </c>
      <c r="F515" s="65" t="str">
        <f>IF(C515="","",IF(AND(Frec_capitalizacion="Diaria",$D$9="Si"),H514*((1+$D$12)^(VLOOKUP(Frec_deposito,Cantidad_dias,2,0))-1),H514*$D$12))</f>
        <v/>
      </c>
      <c r="G515" s="65" t="str">
        <f t="shared" si="4"/>
        <v/>
      </c>
      <c r="H515" s="65" t="str">
        <f t="shared" si="5"/>
        <v/>
      </c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ht="15.75" customHeight="1">
      <c r="A516" s="3"/>
      <c r="B516" s="9"/>
      <c r="C516" s="63" t="str">
        <f t="shared" si="1"/>
        <v/>
      </c>
      <c r="D516" s="64" t="str">
        <f t="shared" si="2"/>
        <v/>
      </c>
      <c r="E516" s="64" t="str">
        <f t="shared" si="3"/>
        <v/>
      </c>
      <c r="F516" s="65" t="str">
        <f>IF(C516="","",IF(AND(Frec_capitalizacion="Diaria",$D$9="Si"),H515*((1+$D$12)^(VLOOKUP(Frec_deposito,Cantidad_dias,2,0))-1),H515*$D$12))</f>
        <v/>
      </c>
      <c r="G516" s="65" t="str">
        <f t="shared" si="4"/>
        <v/>
      </c>
      <c r="H516" s="65" t="str">
        <f t="shared" si="5"/>
        <v/>
      </c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ht="15.75" customHeight="1">
      <c r="A517" s="3"/>
      <c r="B517" s="9"/>
      <c r="C517" s="63" t="str">
        <f t="shared" si="1"/>
        <v/>
      </c>
      <c r="D517" s="64" t="str">
        <f t="shared" si="2"/>
        <v/>
      </c>
      <c r="E517" s="64" t="str">
        <f t="shared" si="3"/>
        <v/>
      </c>
      <c r="F517" s="65" t="str">
        <f>IF(C517="","",IF(AND(Frec_capitalizacion="Diaria",$D$9="Si"),H516*((1+$D$12)^(VLOOKUP(Frec_deposito,Cantidad_dias,2,0))-1),H516*$D$12))</f>
        <v/>
      </c>
      <c r="G517" s="65" t="str">
        <f t="shared" si="4"/>
        <v/>
      </c>
      <c r="H517" s="65" t="str">
        <f t="shared" si="5"/>
        <v/>
      </c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ht="15.75" customHeight="1">
      <c r="A518" s="3"/>
      <c r="B518" s="9"/>
      <c r="C518" s="63" t="str">
        <f t="shared" si="1"/>
        <v/>
      </c>
      <c r="D518" s="64" t="str">
        <f t="shared" si="2"/>
        <v/>
      </c>
      <c r="E518" s="64" t="str">
        <f t="shared" si="3"/>
        <v/>
      </c>
      <c r="F518" s="65" t="str">
        <f>IF(C518="","",IF(AND(Frec_capitalizacion="Diaria",$D$9="Si"),H517*((1+$D$12)^(VLOOKUP(Frec_deposito,Cantidad_dias,2,0))-1),H517*$D$12))</f>
        <v/>
      </c>
      <c r="G518" s="65" t="str">
        <f t="shared" si="4"/>
        <v/>
      </c>
      <c r="H518" s="65" t="str">
        <f t="shared" si="5"/>
        <v/>
      </c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ht="15.75" customHeight="1">
      <c r="A519" s="3"/>
      <c r="B519" s="9"/>
      <c r="C519" s="63" t="str">
        <f t="shared" si="1"/>
        <v/>
      </c>
      <c r="D519" s="64" t="str">
        <f t="shared" si="2"/>
        <v/>
      </c>
      <c r="E519" s="64" t="str">
        <f t="shared" si="3"/>
        <v/>
      </c>
      <c r="F519" s="65" t="str">
        <f>IF(C519="","",IF(AND(Frec_capitalizacion="Diaria",$D$9="Si"),H518*((1+$D$12)^(VLOOKUP(Frec_deposito,Cantidad_dias,2,0))-1),H518*$D$12))</f>
        <v/>
      </c>
      <c r="G519" s="65" t="str">
        <f t="shared" si="4"/>
        <v/>
      </c>
      <c r="H519" s="65" t="str">
        <f t="shared" si="5"/>
        <v/>
      </c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ht="15.75" customHeight="1">
      <c r="A520" s="3"/>
      <c r="B520" s="9"/>
      <c r="C520" s="63" t="str">
        <f t="shared" si="1"/>
        <v/>
      </c>
      <c r="D520" s="64" t="str">
        <f t="shared" si="2"/>
        <v/>
      </c>
      <c r="E520" s="64" t="str">
        <f t="shared" si="3"/>
        <v/>
      </c>
      <c r="F520" s="65" t="str">
        <f>IF(C520="","",IF(AND(Frec_capitalizacion="Diaria",$D$9="Si"),H519*((1+$D$12)^(VLOOKUP(Frec_deposito,Cantidad_dias,2,0))-1),H519*$D$12))</f>
        <v/>
      </c>
      <c r="G520" s="65" t="str">
        <f t="shared" si="4"/>
        <v/>
      </c>
      <c r="H520" s="65" t="str">
        <f t="shared" si="5"/>
        <v/>
      </c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ht="15.75" customHeight="1">
      <c r="A521" s="3"/>
      <c r="B521" s="9"/>
      <c r="C521" s="63" t="str">
        <f t="shared" si="1"/>
        <v/>
      </c>
      <c r="D521" s="64" t="str">
        <f t="shared" si="2"/>
        <v/>
      </c>
      <c r="E521" s="64" t="str">
        <f t="shared" si="3"/>
        <v/>
      </c>
      <c r="F521" s="65" t="str">
        <f>IF(C521="","",IF(AND(Frec_capitalizacion="Diaria",$D$9="Si"),H520*((1+$D$12)^(VLOOKUP(Frec_deposito,Cantidad_dias,2,0))-1),H520*$D$12))</f>
        <v/>
      </c>
      <c r="G521" s="65" t="str">
        <f t="shared" si="4"/>
        <v/>
      </c>
      <c r="H521" s="65" t="str">
        <f t="shared" si="5"/>
        <v/>
      </c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ht="15.75" customHeight="1">
      <c r="A522" s="3"/>
      <c r="B522" s="9"/>
      <c r="C522" s="63" t="str">
        <f t="shared" si="1"/>
        <v/>
      </c>
      <c r="D522" s="64" t="str">
        <f t="shared" si="2"/>
        <v/>
      </c>
      <c r="E522" s="64" t="str">
        <f t="shared" si="3"/>
        <v/>
      </c>
      <c r="F522" s="65" t="str">
        <f>IF(C522="","",IF(AND(Frec_capitalizacion="Diaria",$D$9="Si"),H521*((1+$D$12)^(VLOOKUP(Frec_deposito,Cantidad_dias,2,0))-1),H521*$D$12))</f>
        <v/>
      </c>
      <c r="G522" s="65" t="str">
        <f t="shared" si="4"/>
        <v/>
      </c>
      <c r="H522" s="65" t="str">
        <f t="shared" si="5"/>
        <v/>
      </c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ht="15.75" customHeight="1">
      <c r="A523" s="3"/>
      <c r="B523" s="9"/>
      <c r="C523" s="63" t="str">
        <f t="shared" si="1"/>
        <v/>
      </c>
      <c r="D523" s="64" t="str">
        <f t="shared" si="2"/>
        <v/>
      </c>
      <c r="E523" s="64" t="str">
        <f t="shared" si="3"/>
        <v/>
      </c>
      <c r="F523" s="65" t="str">
        <f>IF(C523="","",IF(AND(Frec_capitalizacion="Diaria",$D$9="Si"),H522*((1+$D$12)^(VLOOKUP(Frec_deposito,Cantidad_dias,2,0))-1),H522*$D$12))</f>
        <v/>
      </c>
      <c r="G523" s="65" t="str">
        <f t="shared" si="4"/>
        <v/>
      </c>
      <c r="H523" s="65" t="str">
        <f t="shared" si="5"/>
        <v/>
      </c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ht="15.75" customHeight="1">
      <c r="A524" s="3"/>
      <c r="B524" s="9"/>
      <c r="C524" s="63" t="str">
        <f t="shared" si="1"/>
        <v/>
      </c>
      <c r="D524" s="64" t="str">
        <f t="shared" si="2"/>
        <v/>
      </c>
      <c r="E524" s="64" t="str">
        <f t="shared" si="3"/>
        <v/>
      </c>
      <c r="F524" s="65" t="str">
        <f>IF(C524="","",IF(AND(Frec_capitalizacion="Diaria",$D$9="Si"),H523*((1+$D$12)^(VLOOKUP(Frec_deposito,Cantidad_dias,2,0))-1),H523*$D$12))</f>
        <v/>
      </c>
      <c r="G524" s="65" t="str">
        <f t="shared" si="4"/>
        <v/>
      </c>
      <c r="H524" s="65" t="str">
        <f t="shared" si="5"/>
        <v/>
      </c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ht="15.75" customHeight="1">
      <c r="A525" s="3"/>
      <c r="B525" s="9"/>
      <c r="C525" s="63" t="str">
        <f t="shared" si="1"/>
        <v/>
      </c>
      <c r="D525" s="64" t="str">
        <f t="shared" si="2"/>
        <v/>
      </c>
      <c r="E525" s="64" t="str">
        <f t="shared" si="3"/>
        <v/>
      </c>
      <c r="F525" s="65" t="str">
        <f>IF(C525="","",IF(AND(Frec_capitalizacion="Diaria",$D$9="Si"),H524*((1+$D$12)^(VLOOKUP(Frec_deposito,Cantidad_dias,2,0))-1),H524*$D$12))</f>
        <v/>
      </c>
      <c r="G525" s="65" t="str">
        <f t="shared" si="4"/>
        <v/>
      </c>
      <c r="H525" s="65" t="str">
        <f t="shared" si="5"/>
        <v/>
      </c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ht="15.75" customHeight="1">
      <c r="A526" s="3"/>
      <c r="B526" s="9"/>
      <c r="C526" s="63" t="str">
        <f t="shared" si="1"/>
        <v/>
      </c>
      <c r="D526" s="64" t="str">
        <f t="shared" si="2"/>
        <v/>
      </c>
      <c r="E526" s="64" t="str">
        <f t="shared" si="3"/>
        <v/>
      </c>
      <c r="F526" s="65" t="str">
        <f>IF(C526="","",IF(AND(Frec_capitalizacion="Diaria",$D$9="Si"),H525*((1+$D$12)^(VLOOKUP(Frec_deposito,Cantidad_dias,2,0))-1),H525*$D$12))</f>
        <v/>
      </c>
      <c r="G526" s="65" t="str">
        <f t="shared" si="4"/>
        <v/>
      </c>
      <c r="H526" s="65" t="str">
        <f t="shared" si="5"/>
        <v/>
      </c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ht="15.75" customHeight="1">
      <c r="A527" s="3"/>
      <c r="B527" s="9"/>
      <c r="C527" s="63" t="str">
        <f t="shared" si="1"/>
        <v/>
      </c>
      <c r="D527" s="64" t="str">
        <f t="shared" si="2"/>
        <v/>
      </c>
      <c r="E527" s="64" t="str">
        <f t="shared" si="3"/>
        <v/>
      </c>
      <c r="F527" s="65" t="str">
        <f>IF(C527="","",IF(AND(Frec_capitalizacion="Diaria",$D$9="Si"),H526*((1+$D$12)^(VLOOKUP(Frec_deposito,Cantidad_dias,2,0))-1),H526*$D$12))</f>
        <v/>
      </c>
      <c r="G527" s="65" t="str">
        <f t="shared" si="4"/>
        <v/>
      </c>
      <c r="H527" s="65" t="str">
        <f t="shared" si="5"/>
        <v/>
      </c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ht="15.75" customHeight="1">
      <c r="A528" s="3"/>
      <c r="B528" s="9"/>
      <c r="C528" s="63" t="str">
        <f t="shared" si="1"/>
        <v/>
      </c>
      <c r="D528" s="64" t="str">
        <f t="shared" si="2"/>
        <v/>
      </c>
      <c r="E528" s="64" t="str">
        <f t="shared" si="3"/>
        <v/>
      </c>
      <c r="F528" s="65" t="str">
        <f>IF(C528="","",IF(AND(Frec_capitalizacion="Diaria",$D$9="Si"),H527*((1+$D$12)^(VLOOKUP(Frec_deposito,Cantidad_dias,2,0))-1),H527*$D$12))</f>
        <v/>
      </c>
      <c r="G528" s="65" t="str">
        <f t="shared" si="4"/>
        <v/>
      </c>
      <c r="H528" s="65" t="str">
        <f t="shared" si="5"/>
        <v/>
      </c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ht="15.75" customHeight="1">
      <c r="A529" s="3"/>
      <c r="B529" s="9"/>
      <c r="C529" s="63" t="str">
        <f t="shared" si="1"/>
        <v/>
      </c>
      <c r="D529" s="64" t="str">
        <f t="shared" si="2"/>
        <v/>
      </c>
      <c r="E529" s="64" t="str">
        <f t="shared" si="3"/>
        <v/>
      </c>
      <c r="F529" s="65" t="str">
        <f>IF(C529="","",IF(AND(Frec_capitalizacion="Diaria",$D$9="Si"),H528*((1+$D$12)^(VLOOKUP(Frec_deposito,Cantidad_dias,2,0))-1),H528*$D$12))</f>
        <v/>
      </c>
      <c r="G529" s="65" t="str">
        <f t="shared" si="4"/>
        <v/>
      </c>
      <c r="H529" s="65" t="str">
        <f t="shared" si="5"/>
        <v/>
      </c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ht="15.75" customHeight="1">
      <c r="A530" s="3"/>
      <c r="B530" s="9"/>
      <c r="C530" s="63" t="str">
        <f t="shared" si="1"/>
        <v/>
      </c>
      <c r="D530" s="64" t="str">
        <f t="shared" si="2"/>
        <v/>
      </c>
      <c r="E530" s="64" t="str">
        <f t="shared" si="3"/>
        <v/>
      </c>
      <c r="F530" s="65" t="str">
        <f>IF(C530="","",IF(AND(Frec_capitalizacion="Diaria",$D$9="Si"),H529*((1+$D$12)^(VLOOKUP(Frec_deposito,Cantidad_dias,2,0))-1),H529*$D$12))</f>
        <v/>
      </c>
      <c r="G530" s="65" t="str">
        <f t="shared" si="4"/>
        <v/>
      </c>
      <c r="H530" s="65" t="str">
        <f t="shared" si="5"/>
        <v/>
      </c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ht="15.75" customHeight="1">
      <c r="A531" s="3"/>
      <c r="B531" s="9"/>
      <c r="C531" s="63" t="str">
        <f t="shared" si="1"/>
        <v/>
      </c>
      <c r="D531" s="64" t="str">
        <f t="shared" si="2"/>
        <v/>
      </c>
      <c r="E531" s="64" t="str">
        <f t="shared" si="3"/>
        <v/>
      </c>
      <c r="F531" s="65" t="str">
        <f>IF(C531="","",IF(AND(Frec_capitalizacion="Diaria",$D$9="Si"),H530*((1+$D$12)^(VLOOKUP(Frec_deposito,Cantidad_dias,2,0))-1),H530*$D$12))</f>
        <v/>
      </c>
      <c r="G531" s="65" t="str">
        <f t="shared" si="4"/>
        <v/>
      </c>
      <c r="H531" s="65" t="str">
        <f t="shared" si="5"/>
        <v/>
      </c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ht="15.75" customHeight="1">
      <c r="A532" s="3"/>
      <c r="B532" s="9"/>
      <c r="C532" s="63" t="str">
        <f t="shared" si="1"/>
        <v/>
      </c>
      <c r="D532" s="64" t="str">
        <f t="shared" si="2"/>
        <v/>
      </c>
      <c r="E532" s="64" t="str">
        <f t="shared" si="3"/>
        <v/>
      </c>
      <c r="F532" s="65" t="str">
        <f>IF(C532="","",IF(AND(Frec_capitalizacion="Diaria",$D$9="Si"),H531*((1+$D$12)^(VLOOKUP(Frec_deposito,Cantidad_dias,2,0))-1),H531*$D$12))</f>
        <v/>
      </c>
      <c r="G532" s="65" t="str">
        <f t="shared" si="4"/>
        <v/>
      </c>
      <c r="H532" s="65" t="str">
        <f t="shared" si="5"/>
        <v/>
      </c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ht="15.75" customHeight="1">
      <c r="A533" s="3"/>
      <c r="B533" s="9"/>
      <c r="C533" s="63" t="str">
        <f t="shared" si="1"/>
        <v/>
      </c>
      <c r="D533" s="64" t="str">
        <f t="shared" si="2"/>
        <v/>
      </c>
      <c r="E533" s="64" t="str">
        <f t="shared" si="3"/>
        <v/>
      </c>
      <c r="F533" s="65" t="str">
        <f>IF(C533="","",IF(AND(Frec_capitalizacion="Diaria",$D$9="Si"),H532*((1+$D$12)^(VLOOKUP(Frec_deposito,Cantidad_dias,2,0))-1),H532*$D$12))</f>
        <v/>
      </c>
      <c r="G533" s="65" t="str">
        <f t="shared" si="4"/>
        <v/>
      </c>
      <c r="H533" s="65" t="str">
        <f t="shared" si="5"/>
        <v/>
      </c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ht="15.75" customHeight="1">
      <c r="A534" s="3"/>
      <c r="B534" s="9"/>
      <c r="C534" s="63" t="str">
        <f t="shared" si="1"/>
        <v/>
      </c>
      <c r="D534" s="64" t="str">
        <f t="shared" si="2"/>
        <v/>
      </c>
      <c r="E534" s="64" t="str">
        <f t="shared" si="3"/>
        <v/>
      </c>
      <c r="F534" s="65" t="str">
        <f>IF(C534="","",IF(AND(Frec_capitalizacion="Diaria",$D$9="Si"),H533*((1+$D$12)^(VLOOKUP(Frec_deposito,Cantidad_dias,2,0))-1),H533*$D$12))</f>
        <v/>
      </c>
      <c r="G534" s="65" t="str">
        <f t="shared" si="4"/>
        <v/>
      </c>
      <c r="H534" s="65" t="str">
        <f t="shared" si="5"/>
        <v/>
      </c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ht="15.75" customHeight="1">
      <c r="A535" s="3"/>
      <c r="B535" s="9"/>
      <c r="C535" s="63" t="str">
        <f t="shared" si="1"/>
        <v/>
      </c>
      <c r="D535" s="64" t="str">
        <f t="shared" si="2"/>
        <v/>
      </c>
      <c r="E535" s="64" t="str">
        <f t="shared" si="3"/>
        <v/>
      </c>
      <c r="F535" s="65" t="str">
        <f>IF(C535="","",IF(AND(Frec_capitalizacion="Diaria",$D$9="Si"),H534*((1+$D$12)^(VLOOKUP(Frec_deposito,Cantidad_dias,2,0))-1),H534*$D$12))</f>
        <v/>
      </c>
      <c r="G535" s="65" t="str">
        <f t="shared" si="4"/>
        <v/>
      </c>
      <c r="H535" s="65" t="str">
        <f t="shared" si="5"/>
        <v/>
      </c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ht="15.75" customHeight="1">
      <c r="A536" s="3"/>
      <c r="B536" s="9"/>
      <c r="C536" s="63" t="str">
        <f t="shared" si="1"/>
        <v/>
      </c>
      <c r="D536" s="64" t="str">
        <f t="shared" si="2"/>
        <v/>
      </c>
      <c r="E536" s="64" t="str">
        <f t="shared" si="3"/>
        <v/>
      </c>
      <c r="F536" s="65" t="str">
        <f>IF(C536="","",IF(AND(Frec_capitalizacion="Diaria",$D$9="Si"),H535*((1+$D$12)^(VLOOKUP(Frec_deposito,Cantidad_dias,2,0))-1),H535*$D$12))</f>
        <v/>
      </c>
      <c r="G536" s="65" t="str">
        <f t="shared" si="4"/>
        <v/>
      </c>
      <c r="H536" s="65" t="str">
        <f t="shared" si="5"/>
        <v/>
      </c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ht="15.75" customHeight="1">
      <c r="A537" s="3"/>
      <c r="B537" s="9"/>
      <c r="C537" s="63" t="str">
        <f t="shared" si="1"/>
        <v/>
      </c>
      <c r="D537" s="64" t="str">
        <f t="shared" si="2"/>
        <v/>
      </c>
      <c r="E537" s="64" t="str">
        <f t="shared" si="3"/>
        <v/>
      </c>
      <c r="F537" s="65" t="str">
        <f>IF(C537="","",IF(AND(Frec_capitalizacion="Diaria",$D$9="Si"),H536*((1+$D$12)^(VLOOKUP(Frec_deposito,Cantidad_dias,2,0))-1),H536*$D$12))</f>
        <v/>
      </c>
      <c r="G537" s="65" t="str">
        <f t="shared" si="4"/>
        <v/>
      </c>
      <c r="H537" s="65" t="str">
        <f t="shared" si="5"/>
        <v/>
      </c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ht="15.75" customHeight="1">
      <c r="A538" s="3"/>
      <c r="B538" s="9"/>
      <c r="C538" s="63" t="str">
        <f t="shared" si="1"/>
        <v/>
      </c>
      <c r="D538" s="64" t="str">
        <f t="shared" si="2"/>
        <v/>
      </c>
      <c r="E538" s="64" t="str">
        <f t="shared" si="3"/>
        <v/>
      </c>
      <c r="F538" s="65" t="str">
        <f>IF(C538="","",IF(AND(Frec_capitalizacion="Diaria",$D$9="Si"),H537*((1+$D$12)^(VLOOKUP(Frec_deposito,Cantidad_dias,2,0))-1),H537*$D$12))</f>
        <v/>
      </c>
      <c r="G538" s="65" t="str">
        <f t="shared" si="4"/>
        <v/>
      </c>
      <c r="H538" s="65" t="str">
        <f t="shared" si="5"/>
        <v/>
      </c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ht="15.75" customHeight="1">
      <c r="A539" s="3"/>
      <c r="B539" s="9"/>
      <c r="C539" s="63" t="str">
        <f t="shared" si="1"/>
        <v/>
      </c>
      <c r="D539" s="64" t="str">
        <f t="shared" si="2"/>
        <v/>
      </c>
      <c r="E539" s="64" t="str">
        <f t="shared" si="3"/>
        <v/>
      </c>
      <c r="F539" s="65" t="str">
        <f>IF(C539="","",IF(AND(Frec_capitalizacion="Diaria",$D$9="Si"),H538*((1+$D$12)^(VLOOKUP(Frec_deposito,Cantidad_dias,2,0))-1),H538*$D$12))</f>
        <v/>
      </c>
      <c r="G539" s="65" t="str">
        <f t="shared" si="4"/>
        <v/>
      </c>
      <c r="H539" s="65" t="str">
        <f t="shared" si="5"/>
        <v/>
      </c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ht="15.75" customHeight="1">
      <c r="A540" s="3"/>
      <c r="B540" s="9"/>
      <c r="C540" s="63" t="str">
        <f t="shared" si="1"/>
        <v/>
      </c>
      <c r="D540" s="64" t="str">
        <f t="shared" si="2"/>
        <v/>
      </c>
      <c r="E540" s="64" t="str">
        <f t="shared" si="3"/>
        <v/>
      </c>
      <c r="F540" s="65" t="str">
        <f>IF(C540="","",IF(AND(Frec_capitalizacion="Diaria",$D$9="Si"),H539*((1+$D$12)^(VLOOKUP(Frec_deposito,Cantidad_dias,2,0))-1),H539*$D$12))</f>
        <v/>
      </c>
      <c r="G540" s="65" t="str">
        <f t="shared" si="4"/>
        <v/>
      </c>
      <c r="H540" s="65" t="str">
        <f t="shared" si="5"/>
        <v/>
      </c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ht="15.75" customHeight="1">
      <c r="A541" s="3"/>
      <c r="B541" s="9"/>
      <c r="C541" s="63" t="str">
        <f t="shared" si="1"/>
        <v/>
      </c>
      <c r="D541" s="64" t="str">
        <f t="shared" si="2"/>
        <v/>
      </c>
      <c r="E541" s="64" t="str">
        <f t="shared" si="3"/>
        <v/>
      </c>
      <c r="F541" s="65" t="str">
        <f>IF(C541="","",IF(AND(Frec_capitalizacion="Diaria",$D$9="Si"),H540*((1+$D$12)^(VLOOKUP(Frec_deposito,Cantidad_dias,2,0))-1),H540*$D$12))</f>
        <v/>
      </c>
      <c r="G541" s="65" t="str">
        <f t="shared" si="4"/>
        <v/>
      </c>
      <c r="H541" s="65" t="str">
        <f t="shared" si="5"/>
        <v/>
      </c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ht="15.75" customHeight="1">
      <c r="A542" s="3"/>
      <c r="B542" s="9"/>
      <c r="C542" s="63" t="str">
        <f t="shared" si="1"/>
        <v/>
      </c>
      <c r="D542" s="64" t="str">
        <f t="shared" si="2"/>
        <v/>
      </c>
      <c r="E542" s="64" t="str">
        <f t="shared" si="3"/>
        <v/>
      </c>
      <c r="F542" s="65" t="str">
        <f>IF(C542="","",IF(AND(Frec_capitalizacion="Diaria",$D$9="Si"),H541*((1+$D$12)^(VLOOKUP(Frec_deposito,Cantidad_dias,2,0))-1),H541*$D$12))</f>
        <v/>
      </c>
      <c r="G542" s="65" t="str">
        <f t="shared" si="4"/>
        <v/>
      </c>
      <c r="H542" s="65" t="str">
        <f t="shared" si="5"/>
        <v/>
      </c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ht="15.75" customHeight="1">
      <c r="A543" s="3"/>
      <c r="B543" s="9"/>
      <c r="C543" s="63" t="str">
        <f t="shared" si="1"/>
        <v/>
      </c>
      <c r="D543" s="64" t="str">
        <f t="shared" si="2"/>
        <v/>
      </c>
      <c r="E543" s="64" t="str">
        <f t="shared" si="3"/>
        <v/>
      </c>
      <c r="F543" s="65" t="str">
        <f>IF(C543="","",IF(AND(Frec_capitalizacion="Diaria",$D$9="Si"),H542*((1+$D$12)^(VLOOKUP(Frec_deposito,Cantidad_dias,2,0))-1),H542*$D$12))</f>
        <v/>
      </c>
      <c r="G543" s="65" t="str">
        <f t="shared" si="4"/>
        <v/>
      </c>
      <c r="H543" s="65" t="str">
        <f t="shared" si="5"/>
        <v/>
      </c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ht="15.75" customHeight="1">
      <c r="A544" s="3"/>
      <c r="B544" s="9"/>
      <c r="C544" s="63" t="str">
        <f t="shared" si="1"/>
        <v/>
      </c>
      <c r="D544" s="64" t="str">
        <f t="shared" si="2"/>
        <v/>
      </c>
      <c r="E544" s="64" t="str">
        <f t="shared" si="3"/>
        <v/>
      </c>
      <c r="F544" s="65" t="str">
        <f>IF(C544="","",IF(AND(Frec_capitalizacion="Diaria",$D$9="Si"),H543*((1+$D$12)^(VLOOKUP(Frec_deposito,Cantidad_dias,2,0))-1),H543*$D$12))</f>
        <v/>
      </c>
      <c r="G544" s="65" t="str">
        <f t="shared" si="4"/>
        <v/>
      </c>
      <c r="H544" s="65" t="str">
        <f t="shared" si="5"/>
        <v/>
      </c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ht="15.75" customHeight="1">
      <c r="A545" s="3"/>
      <c r="B545" s="9"/>
      <c r="C545" s="63" t="str">
        <f t="shared" si="1"/>
        <v/>
      </c>
      <c r="D545" s="64" t="str">
        <f t="shared" si="2"/>
        <v/>
      </c>
      <c r="E545" s="64" t="str">
        <f t="shared" si="3"/>
        <v/>
      </c>
      <c r="F545" s="65" t="str">
        <f>IF(C545="","",IF(AND(Frec_capitalizacion="Diaria",$D$9="Si"),H544*((1+$D$12)^(VLOOKUP(Frec_deposito,Cantidad_dias,2,0))-1),H544*$D$12))</f>
        <v/>
      </c>
      <c r="G545" s="65" t="str">
        <f t="shared" si="4"/>
        <v/>
      </c>
      <c r="H545" s="65" t="str">
        <f t="shared" si="5"/>
        <v/>
      </c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ht="15.75" customHeight="1">
      <c r="A546" s="3"/>
      <c r="B546" s="9"/>
      <c r="C546" s="63" t="str">
        <f t="shared" si="1"/>
        <v/>
      </c>
      <c r="D546" s="64" t="str">
        <f t="shared" si="2"/>
        <v/>
      </c>
      <c r="E546" s="64" t="str">
        <f t="shared" si="3"/>
        <v/>
      </c>
      <c r="F546" s="65" t="str">
        <f>IF(C546="","",IF(AND(Frec_capitalizacion="Diaria",$D$9="Si"),H545*((1+$D$12)^(VLOOKUP(Frec_deposito,Cantidad_dias,2,0))-1),H545*$D$12))</f>
        <v/>
      </c>
      <c r="G546" s="65" t="str">
        <f t="shared" si="4"/>
        <v/>
      </c>
      <c r="H546" s="65" t="str">
        <f t="shared" si="5"/>
        <v/>
      </c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ht="15.75" customHeight="1">
      <c r="A547" s="3"/>
      <c r="B547" s="9"/>
      <c r="C547" s="63" t="str">
        <f t="shared" si="1"/>
        <v/>
      </c>
      <c r="D547" s="64" t="str">
        <f t="shared" si="2"/>
        <v/>
      </c>
      <c r="E547" s="64" t="str">
        <f t="shared" si="3"/>
        <v/>
      </c>
      <c r="F547" s="65" t="str">
        <f>IF(C547="","",IF(AND(Frec_capitalizacion="Diaria",$D$9="Si"),H546*((1+$D$12)^(VLOOKUP(Frec_deposito,Cantidad_dias,2,0))-1),H546*$D$12))</f>
        <v/>
      </c>
      <c r="G547" s="65" t="str">
        <f t="shared" si="4"/>
        <v/>
      </c>
      <c r="H547" s="65" t="str">
        <f t="shared" si="5"/>
        <v/>
      </c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ht="15.75" customHeight="1">
      <c r="A548" s="3"/>
      <c r="B548" s="9"/>
      <c r="C548" s="63" t="str">
        <f t="shared" si="1"/>
        <v/>
      </c>
      <c r="D548" s="64" t="str">
        <f t="shared" si="2"/>
        <v/>
      </c>
      <c r="E548" s="64" t="str">
        <f t="shared" si="3"/>
        <v/>
      </c>
      <c r="F548" s="65" t="str">
        <f>IF(C548="","",IF(AND(Frec_capitalizacion="Diaria",$D$9="Si"),H547*((1+$D$12)^(VLOOKUP(Frec_deposito,Cantidad_dias,2,0))-1),H547*$D$12))</f>
        <v/>
      </c>
      <c r="G548" s="65" t="str">
        <f t="shared" si="4"/>
        <v/>
      </c>
      <c r="H548" s="65" t="str">
        <f t="shared" si="5"/>
        <v/>
      </c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ht="15.75" customHeight="1">
      <c r="A549" s="3"/>
      <c r="B549" s="9"/>
      <c r="C549" s="63" t="str">
        <f t="shared" si="1"/>
        <v/>
      </c>
      <c r="D549" s="64" t="str">
        <f t="shared" si="2"/>
        <v/>
      </c>
      <c r="E549" s="64" t="str">
        <f t="shared" si="3"/>
        <v/>
      </c>
      <c r="F549" s="65" t="str">
        <f>IF(C549="","",IF(AND(Frec_capitalizacion="Diaria",$D$9="Si"),H548*((1+$D$12)^(VLOOKUP(Frec_deposito,Cantidad_dias,2,0))-1),H548*$D$12))</f>
        <v/>
      </c>
      <c r="G549" s="65" t="str">
        <f t="shared" si="4"/>
        <v/>
      </c>
      <c r="H549" s="65" t="str">
        <f t="shared" si="5"/>
        <v/>
      </c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ht="15.75" customHeight="1">
      <c r="A550" s="3"/>
      <c r="B550" s="9"/>
      <c r="C550" s="63" t="str">
        <f t="shared" si="1"/>
        <v/>
      </c>
      <c r="D550" s="64" t="str">
        <f t="shared" si="2"/>
        <v/>
      </c>
      <c r="E550" s="64" t="str">
        <f t="shared" si="3"/>
        <v/>
      </c>
      <c r="F550" s="65" t="str">
        <f>IF(C550="","",IF(AND(Frec_capitalizacion="Diaria",$D$9="Si"),H549*((1+$D$12)^(VLOOKUP(Frec_deposito,Cantidad_dias,2,0))-1),H549*$D$12))</f>
        <v/>
      </c>
      <c r="G550" s="65" t="str">
        <f t="shared" si="4"/>
        <v/>
      </c>
      <c r="H550" s="65" t="str">
        <f t="shared" si="5"/>
        <v/>
      </c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ht="15.75" customHeight="1">
      <c r="A551" s="3"/>
      <c r="B551" s="9"/>
      <c r="C551" s="63" t="str">
        <f t="shared" si="1"/>
        <v/>
      </c>
      <c r="D551" s="64" t="str">
        <f t="shared" si="2"/>
        <v/>
      </c>
      <c r="E551" s="64" t="str">
        <f t="shared" si="3"/>
        <v/>
      </c>
      <c r="F551" s="65" t="str">
        <f>IF(C551="","",IF(AND(Frec_capitalizacion="Diaria",$D$9="Si"),H550*((1+$D$12)^(VLOOKUP(Frec_deposito,Cantidad_dias,2,0))-1),H550*$D$12))</f>
        <v/>
      </c>
      <c r="G551" s="65" t="str">
        <f t="shared" si="4"/>
        <v/>
      </c>
      <c r="H551" s="65" t="str">
        <f t="shared" si="5"/>
        <v/>
      </c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ht="15.75" customHeight="1">
      <c r="A552" s="3"/>
      <c r="B552" s="9"/>
      <c r="C552" s="63" t="str">
        <f t="shared" si="1"/>
        <v/>
      </c>
      <c r="D552" s="64" t="str">
        <f t="shared" si="2"/>
        <v/>
      </c>
      <c r="E552" s="64" t="str">
        <f t="shared" si="3"/>
        <v/>
      </c>
      <c r="F552" s="65" t="str">
        <f>IF(C552="","",IF(AND(Frec_capitalizacion="Diaria",$D$9="Si"),H551*((1+$D$12)^(VLOOKUP(Frec_deposito,Cantidad_dias,2,0))-1),H551*$D$12))</f>
        <v/>
      </c>
      <c r="G552" s="65" t="str">
        <f t="shared" si="4"/>
        <v/>
      </c>
      <c r="H552" s="65" t="str">
        <f t="shared" si="5"/>
        <v/>
      </c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ht="15.75" customHeight="1">
      <c r="A553" s="3"/>
      <c r="B553" s="9"/>
      <c r="C553" s="63" t="str">
        <f t="shared" si="1"/>
        <v/>
      </c>
      <c r="D553" s="64" t="str">
        <f t="shared" si="2"/>
        <v/>
      </c>
      <c r="E553" s="64" t="str">
        <f t="shared" si="3"/>
        <v/>
      </c>
      <c r="F553" s="65" t="str">
        <f>IF(C553="","",IF(AND(Frec_capitalizacion="Diaria",$D$9="Si"),H552*((1+$D$12)^(VLOOKUP(Frec_deposito,Cantidad_dias,2,0))-1),H552*$D$12))</f>
        <v/>
      </c>
      <c r="G553" s="65" t="str">
        <f t="shared" si="4"/>
        <v/>
      </c>
      <c r="H553" s="65" t="str">
        <f t="shared" si="5"/>
        <v/>
      </c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ht="15.75" customHeight="1">
      <c r="A554" s="3"/>
      <c r="B554" s="9"/>
      <c r="C554" s="63" t="str">
        <f t="shared" si="1"/>
        <v/>
      </c>
      <c r="D554" s="64" t="str">
        <f t="shared" si="2"/>
        <v/>
      </c>
      <c r="E554" s="64" t="str">
        <f t="shared" si="3"/>
        <v/>
      </c>
      <c r="F554" s="65" t="str">
        <f>IF(C554="","",IF(AND(Frec_capitalizacion="Diaria",$D$9="Si"),H553*((1+$D$12)^(VLOOKUP(Frec_deposito,Cantidad_dias,2,0))-1),H553*$D$12))</f>
        <v/>
      </c>
      <c r="G554" s="65" t="str">
        <f t="shared" si="4"/>
        <v/>
      </c>
      <c r="H554" s="65" t="str">
        <f t="shared" si="5"/>
        <v/>
      </c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ht="15.75" customHeight="1">
      <c r="A555" s="3"/>
      <c r="B555" s="9"/>
      <c r="C555" s="63" t="str">
        <f t="shared" si="1"/>
        <v/>
      </c>
      <c r="D555" s="64" t="str">
        <f t="shared" si="2"/>
        <v/>
      </c>
      <c r="E555" s="64" t="str">
        <f t="shared" si="3"/>
        <v/>
      </c>
      <c r="F555" s="65" t="str">
        <f>IF(C555="","",IF(AND(Frec_capitalizacion="Diaria",$D$9="Si"),H554*((1+$D$12)^(VLOOKUP(Frec_deposito,Cantidad_dias,2,0))-1),H554*$D$12))</f>
        <v/>
      </c>
      <c r="G555" s="65" t="str">
        <f t="shared" si="4"/>
        <v/>
      </c>
      <c r="H555" s="65" t="str">
        <f t="shared" si="5"/>
        <v/>
      </c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ht="15.75" customHeight="1">
      <c r="A556" s="3"/>
      <c r="B556" s="9"/>
      <c r="C556" s="63" t="str">
        <f t="shared" si="1"/>
        <v/>
      </c>
      <c r="D556" s="64" t="str">
        <f t="shared" si="2"/>
        <v/>
      </c>
      <c r="E556" s="64" t="str">
        <f t="shared" si="3"/>
        <v/>
      </c>
      <c r="F556" s="65" t="str">
        <f>IF(C556="","",IF(AND(Frec_capitalizacion="Diaria",$D$9="Si"),H555*((1+$D$12)^(VLOOKUP(Frec_deposito,Cantidad_dias,2,0))-1),H555*$D$12))</f>
        <v/>
      </c>
      <c r="G556" s="65" t="str">
        <f t="shared" si="4"/>
        <v/>
      </c>
      <c r="H556" s="65" t="str">
        <f t="shared" si="5"/>
        <v/>
      </c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ht="15.75" customHeight="1">
      <c r="A557" s="3"/>
      <c r="B557" s="9"/>
      <c r="C557" s="63" t="str">
        <f t="shared" si="1"/>
        <v/>
      </c>
      <c r="D557" s="64" t="str">
        <f t="shared" si="2"/>
        <v/>
      </c>
      <c r="E557" s="64" t="str">
        <f t="shared" si="3"/>
        <v/>
      </c>
      <c r="F557" s="65" t="str">
        <f>IF(C557="","",IF(AND(Frec_capitalizacion="Diaria",$D$9="Si"),H556*((1+$D$12)^(VLOOKUP(Frec_deposito,Cantidad_dias,2,0))-1),H556*$D$12))</f>
        <v/>
      </c>
      <c r="G557" s="65" t="str">
        <f t="shared" si="4"/>
        <v/>
      </c>
      <c r="H557" s="65" t="str">
        <f t="shared" si="5"/>
        <v/>
      </c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ht="15.75" customHeight="1">
      <c r="A558" s="3"/>
      <c r="B558" s="9"/>
      <c r="C558" s="63" t="str">
        <f t="shared" si="1"/>
        <v/>
      </c>
      <c r="D558" s="64" t="str">
        <f t="shared" si="2"/>
        <v/>
      </c>
      <c r="E558" s="64" t="str">
        <f t="shared" si="3"/>
        <v/>
      </c>
      <c r="F558" s="65" t="str">
        <f>IF(C558="","",IF(AND(Frec_capitalizacion="Diaria",$D$9="Si"),H557*((1+$D$12)^(VLOOKUP(Frec_deposito,Cantidad_dias,2,0))-1),H557*$D$12))</f>
        <v/>
      </c>
      <c r="G558" s="65" t="str">
        <f t="shared" si="4"/>
        <v/>
      </c>
      <c r="H558" s="65" t="str">
        <f t="shared" si="5"/>
        <v/>
      </c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ht="15.75" customHeight="1">
      <c r="A559" s="3"/>
      <c r="B559" s="9"/>
      <c r="C559" s="63" t="str">
        <f t="shared" si="1"/>
        <v/>
      </c>
      <c r="D559" s="64" t="str">
        <f t="shared" si="2"/>
        <v/>
      </c>
      <c r="E559" s="64" t="str">
        <f t="shared" si="3"/>
        <v/>
      </c>
      <c r="F559" s="65" t="str">
        <f>IF(C559="","",IF(AND(Frec_capitalizacion="Diaria",$D$9="Si"),H558*((1+$D$12)^(VLOOKUP(Frec_deposito,Cantidad_dias,2,0))-1),H558*$D$12))</f>
        <v/>
      </c>
      <c r="G559" s="65" t="str">
        <f t="shared" si="4"/>
        <v/>
      </c>
      <c r="H559" s="65" t="str">
        <f t="shared" si="5"/>
        <v/>
      </c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ht="15.75" customHeight="1">
      <c r="A560" s="3"/>
      <c r="B560" s="9"/>
      <c r="C560" s="63" t="str">
        <f t="shared" si="1"/>
        <v/>
      </c>
      <c r="D560" s="64" t="str">
        <f t="shared" si="2"/>
        <v/>
      </c>
      <c r="E560" s="64" t="str">
        <f t="shared" si="3"/>
        <v/>
      </c>
      <c r="F560" s="65" t="str">
        <f>IF(C560="","",IF(AND(Frec_capitalizacion="Diaria",$D$9="Si"),H559*((1+$D$12)^(VLOOKUP(Frec_deposito,Cantidad_dias,2,0))-1),H559*$D$12))</f>
        <v/>
      </c>
      <c r="G560" s="65" t="str">
        <f t="shared" si="4"/>
        <v/>
      </c>
      <c r="H560" s="65" t="str">
        <f t="shared" si="5"/>
        <v/>
      </c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ht="15.75" customHeight="1">
      <c r="A561" s="3"/>
      <c r="B561" s="9"/>
      <c r="C561" s="63" t="str">
        <f t="shared" si="1"/>
        <v/>
      </c>
      <c r="D561" s="64" t="str">
        <f t="shared" si="2"/>
        <v/>
      </c>
      <c r="E561" s="64" t="str">
        <f t="shared" si="3"/>
        <v/>
      </c>
      <c r="F561" s="65" t="str">
        <f>IF(C561="","",IF(AND(Frec_capitalizacion="Diaria",$D$9="Si"),H560*((1+$D$12)^(VLOOKUP(Frec_deposito,Cantidad_dias,2,0))-1),H560*$D$12))</f>
        <v/>
      </c>
      <c r="G561" s="65" t="str">
        <f t="shared" si="4"/>
        <v/>
      </c>
      <c r="H561" s="65" t="str">
        <f t="shared" si="5"/>
        <v/>
      </c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ht="15.75" customHeight="1">
      <c r="A562" s="3"/>
      <c r="B562" s="9"/>
      <c r="C562" s="63" t="str">
        <f t="shared" si="1"/>
        <v/>
      </c>
      <c r="D562" s="64" t="str">
        <f t="shared" si="2"/>
        <v/>
      </c>
      <c r="E562" s="64" t="str">
        <f t="shared" si="3"/>
        <v/>
      </c>
      <c r="F562" s="65" t="str">
        <f>IF(C562="","",IF(AND(Frec_capitalizacion="Diaria",$D$9="Si"),H561*((1+$D$12)^(VLOOKUP(Frec_deposito,Cantidad_dias,2,0))-1),H561*$D$12))</f>
        <v/>
      </c>
      <c r="G562" s="65" t="str">
        <f t="shared" si="4"/>
        <v/>
      </c>
      <c r="H562" s="65" t="str">
        <f t="shared" si="5"/>
        <v/>
      </c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ht="15.75" customHeight="1">
      <c r="A563" s="3"/>
      <c r="B563" s="9"/>
      <c r="C563" s="63" t="str">
        <f t="shared" si="1"/>
        <v/>
      </c>
      <c r="D563" s="64" t="str">
        <f t="shared" si="2"/>
        <v/>
      </c>
      <c r="E563" s="64" t="str">
        <f t="shared" si="3"/>
        <v/>
      </c>
      <c r="F563" s="65" t="str">
        <f>IF(C563="","",IF(AND(Frec_capitalizacion="Diaria",$D$9="Si"),H562*((1+$D$12)^(VLOOKUP(Frec_deposito,Cantidad_dias,2,0))-1),H562*$D$12))</f>
        <v/>
      </c>
      <c r="G563" s="65" t="str">
        <f t="shared" si="4"/>
        <v/>
      </c>
      <c r="H563" s="65" t="str">
        <f t="shared" si="5"/>
        <v/>
      </c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ht="15.75" customHeight="1">
      <c r="A564" s="3"/>
      <c r="B564" s="9"/>
      <c r="C564" s="63" t="str">
        <f t="shared" si="1"/>
        <v/>
      </c>
      <c r="D564" s="64" t="str">
        <f t="shared" si="2"/>
        <v/>
      </c>
      <c r="E564" s="64" t="str">
        <f t="shared" si="3"/>
        <v/>
      </c>
      <c r="F564" s="65" t="str">
        <f>IF(C564="","",IF(AND(Frec_capitalizacion="Diaria",$D$9="Si"),H563*((1+$D$12)^(VLOOKUP(Frec_deposito,Cantidad_dias,2,0))-1),H563*$D$12))</f>
        <v/>
      </c>
      <c r="G564" s="65" t="str">
        <f t="shared" si="4"/>
        <v/>
      </c>
      <c r="H564" s="65" t="str">
        <f t="shared" si="5"/>
        <v/>
      </c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ht="15.75" customHeight="1">
      <c r="A565" s="3"/>
      <c r="B565" s="9"/>
      <c r="C565" s="63" t="str">
        <f t="shared" si="1"/>
        <v/>
      </c>
      <c r="D565" s="64" t="str">
        <f t="shared" si="2"/>
        <v/>
      </c>
      <c r="E565" s="64" t="str">
        <f t="shared" si="3"/>
        <v/>
      </c>
      <c r="F565" s="65" t="str">
        <f>IF(C565="","",IF(AND(Frec_capitalizacion="Diaria",$D$9="Si"),H564*((1+$D$12)^(VLOOKUP(Frec_deposito,Cantidad_dias,2,0))-1),H564*$D$12))</f>
        <v/>
      </c>
      <c r="G565" s="65" t="str">
        <f t="shared" si="4"/>
        <v/>
      </c>
      <c r="H565" s="65" t="str">
        <f t="shared" si="5"/>
        <v/>
      </c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ht="15.75" customHeight="1">
      <c r="A566" s="3"/>
      <c r="B566" s="9"/>
      <c r="C566" s="63" t="str">
        <f t="shared" si="1"/>
        <v/>
      </c>
      <c r="D566" s="64" t="str">
        <f t="shared" si="2"/>
        <v/>
      </c>
      <c r="E566" s="64" t="str">
        <f t="shared" si="3"/>
        <v/>
      </c>
      <c r="F566" s="65" t="str">
        <f>IF(C566="","",IF(AND(Frec_capitalizacion="Diaria",$D$9="Si"),H565*((1+$D$12)^(VLOOKUP(Frec_deposito,Cantidad_dias,2,0))-1),H565*$D$12))</f>
        <v/>
      </c>
      <c r="G566" s="65" t="str">
        <f t="shared" si="4"/>
        <v/>
      </c>
      <c r="H566" s="65" t="str">
        <f t="shared" si="5"/>
        <v/>
      </c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ht="15.75" customHeight="1">
      <c r="A567" s="3"/>
      <c r="B567" s="9"/>
      <c r="C567" s="63" t="str">
        <f t="shared" si="1"/>
        <v/>
      </c>
      <c r="D567" s="64" t="str">
        <f t="shared" si="2"/>
        <v/>
      </c>
      <c r="E567" s="64" t="str">
        <f t="shared" si="3"/>
        <v/>
      </c>
      <c r="F567" s="65" t="str">
        <f>IF(C567="","",IF(AND(Frec_capitalizacion="Diaria",$D$9="Si"),H566*((1+$D$12)^(VLOOKUP(Frec_deposito,Cantidad_dias,2,0))-1),H566*$D$12))</f>
        <v/>
      </c>
      <c r="G567" s="65" t="str">
        <f t="shared" si="4"/>
        <v/>
      </c>
      <c r="H567" s="65" t="str">
        <f t="shared" si="5"/>
        <v/>
      </c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ht="15.75" customHeight="1">
      <c r="A568" s="3"/>
      <c r="B568" s="9"/>
      <c r="C568" s="63" t="str">
        <f t="shared" si="1"/>
        <v/>
      </c>
      <c r="D568" s="64" t="str">
        <f t="shared" si="2"/>
        <v/>
      </c>
      <c r="E568" s="64" t="str">
        <f t="shared" si="3"/>
        <v/>
      </c>
      <c r="F568" s="65" t="str">
        <f>IF(C568="","",IF(AND(Frec_capitalizacion="Diaria",$D$9="Si"),H567*((1+$D$12)^(VLOOKUP(Frec_deposito,Cantidad_dias,2,0))-1),H567*$D$12))</f>
        <v/>
      </c>
      <c r="G568" s="65" t="str">
        <f t="shared" si="4"/>
        <v/>
      </c>
      <c r="H568" s="65" t="str">
        <f t="shared" si="5"/>
        <v/>
      </c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ht="15.75" customHeight="1">
      <c r="A569" s="3"/>
      <c r="B569" s="9"/>
      <c r="C569" s="63" t="str">
        <f t="shared" si="1"/>
        <v/>
      </c>
      <c r="D569" s="64" t="str">
        <f t="shared" si="2"/>
        <v/>
      </c>
      <c r="E569" s="64" t="str">
        <f t="shared" si="3"/>
        <v/>
      </c>
      <c r="F569" s="65" t="str">
        <f>IF(C569="","",IF(AND(Frec_capitalizacion="Diaria",$D$9="Si"),H568*((1+$D$12)^(VLOOKUP(Frec_deposito,Cantidad_dias,2,0))-1),H568*$D$12))</f>
        <v/>
      </c>
      <c r="G569" s="65" t="str">
        <f t="shared" si="4"/>
        <v/>
      </c>
      <c r="H569" s="65" t="str">
        <f t="shared" si="5"/>
        <v/>
      </c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ht="15.75" customHeight="1">
      <c r="A570" s="3"/>
      <c r="B570" s="9"/>
      <c r="C570" s="63" t="str">
        <f t="shared" si="1"/>
        <v/>
      </c>
      <c r="D570" s="64" t="str">
        <f t="shared" si="2"/>
        <v/>
      </c>
      <c r="E570" s="64" t="str">
        <f t="shared" si="3"/>
        <v/>
      </c>
      <c r="F570" s="65" t="str">
        <f>IF(C570="","",IF(AND(Frec_capitalizacion="Diaria",$D$9="Si"),H569*((1+$D$12)^(VLOOKUP(Frec_deposito,Cantidad_dias,2,0))-1),H569*$D$12))</f>
        <v/>
      </c>
      <c r="G570" s="65" t="str">
        <f t="shared" si="4"/>
        <v/>
      </c>
      <c r="H570" s="65" t="str">
        <f t="shared" si="5"/>
        <v/>
      </c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ht="15.75" customHeight="1">
      <c r="A571" s="3"/>
      <c r="B571" s="9"/>
      <c r="C571" s="63" t="str">
        <f t="shared" si="1"/>
        <v/>
      </c>
      <c r="D571" s="64" t="str">
        <f t="shared" si="2"/>
        <v/>
      </c>
      <c r="E571" s="64" t="str">
        <f t="shared" si="3"/>
        <v/>
      </c>
      <c r="F571" s="65" t="str">
        <f>IF(C571="","",IF(AND(Frec_capitalizacion="Diaria",$D$9="Si"),H570*((1+$D$12)^(VLOOKUP(Frec_deposito,Cantidad_dias,2,0))-1),H570*$D$12))</f>
        <v/>
      </c>
      <c r="G571" s="65" t="str">
        <f t="shared" si="4"/>
        <v/>
      </c>
      <c r="H571" s="65" t="str">
        <f t="shared" si="5"/>
        <v/>
      </c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ht="15.75" customHeight="1">
      <c r="A572" s="3"/>
      <c r="B572" s="9"/>
      <c r="C572" s="63" t="str">
        <f t="shared" si="1"/>
        <v/>
      </c>
      <c r="D572" s="64" t="str">
        <f t="shared" si="2"/>
        <v/>
      </c>
      <c r="E572" s="64" t="str">
        <f t="shared" si="3"/>
        <v/>
      </c>
      <c r="F572" s="65" t="str">
        <f>IF(C572="","",IF(AND(Frec_capitalizacion="Diaria",$D$9="Si"),H571*((1+$D$12)^(VLOOKUP(Frec_deposito,Cantidad_dias,2,0))-1),H571*$D$12))</f>
        <v/>
      </c>
      <c r="G572" s="65" t="str">
        <f t="shared" si="4"/>
        <v/>
      </c>
      <c r="H572" s="65" t="str">
        <f t="shared" si="5"/>
        <v/>
      </c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ht="15.75" customHeight="1">
      <c r="A573" s="3"/>
      <c r="B573" s="9"/>
      <c r="C573" s="63" t="str">
        <f t="shared" si="1"/>
        <v/>
      </c>
      <c r="D573" s="64" t="str">
        <f t="shared" si="2"/>
        <v/>
      </c>
      <c r="E573" s="64" t="str">
        <f t="shared" si="3"/>
        <v/>
      </c>
      <c r="F573" s="65" t="str">
        <f>IF(C573="","",IF(AND(Frec_capitalizacion="Diaria",$D$9="Si"),H572*((1+$D$12)^(VLOOKUP(Frec_deposito,Cantidad_dias,2,0))-1),H572*$D$12))</f>
        <v/>
      </c>
      <c r="G573" s="65" t="str">
        <f t="shared" si="4"/>
        <v/>
      </c>
      <c r="H573" s="65" t="str">
        <f t="shared" si="5"/>
        <v/>
      </c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ht="15.75" customHeight="1">
      <c r="A574" s="3"/>
      <c r="B574" s="9"/>
      <c r="C574" s="63" t="str">
        <f t="shared" si="1"/>
        <v/>
      </c>
      <c r="D574" s="64" t="str">
        <f t="shared" si="2"/>
        <v/>
      </c>
      <c r="E574" s="64" t="str">
        <f t="shared" si="3"/>
        <v/>
      </c>
      <c r="F574" s="65" t="str">
        <f>IF(C574="","",IF(AND(Frec_capitalizacion="Diaria",$D$9="Si"),H573*((1+$D$12)^(VLOOKUP(Frec_deposito,Cantidad_dias,2,0))-1),H573*$D$12))</f>
        <v/>
      </c>
      <c r="G574" s="65" t="str">
        <f t="shared" si="4"/>
        <v/>
      </c>
      <c r="H574" s="65" t="str">
        <f t="shared" si="5"/>
        <v/>
      </c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ht="15.75" customHeight="1">
      <c r="A575" s="3"/>
      <c r="B575" s="9"/>
      <c r="C575" s="63" t="str">
        <f t="shared" si="1"/>
        <v/>
      </c>
      <c r="D575" s="64" t="str">
        <f t="shared" si="2"/>
        <v/>
      </c>
      <c r="E575" s="64" t="str">
        <f t="shared" si="3"/>
        <v/>
      </c>
      <c r="F575" s="65" t="str">
        <f>IF(C575="","",IF(AND(Frec_capitalizacion="Diaria",$D$9="Si"),H574*((1+$D$12)^(VLOOKUP(Frec_deposito,Cantidad_dias,2,0))-1),H574*$D$12))</f>
        <v/>
      </c>
      <c r="G575" s="65" t="str">
        <f t="shared" si="4"/>
        <v/>
      </c>
      <c r="H575" s="65" t="str">
        <f t="shared" si="5"/>
        <v/>
      </c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ht="15.75" customHeight="1">
      <c r="A576" s="3"/>
      <c r="B576" s="9"/>
      <c r="C576" s="63" t="str">
        <f t="shared" si="1"/>
        <v/>
      </c>
      <c r="D576" s="64" t="str">
        <f t="shared" si="2"/>
        <v/>
      </c>
      <c r="E576" s="64" t="str">
        <f t="shared" si="3"/>
        <v/>
      </c>
      <c r="F576" s="65" t="str">
        <f>IF(C576="","",IF(AND(Frec_capitalizacion="Diaria",$D$9="Si"),H575*((1+$D$12)^(VLOOKUP(Frec_deposito,Cantidad_dias,2,0))-1),H575*$D$12))</f>
        <v/>
      </c>
      <c r="G576" s="65" t="str">
        <f t="shared" si="4"/>
        <v/>
      </c>
      <c r="H576" s="65" t="str">
        <f t="shared" si="5"/>
        <v/>
      </c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ht="15.75" customHeight="1">
      <c r="A577" s="3"/>
      <c r="B577" s="9"/>
      <c r="C577" s="63" t="str">
        <f t="shared" si="1"/>
        <v/>
      </c>
      <c r="D577" s="64" t="str">
        <f t="shared" si="2"/>
        <v/>
      </c>
      <c r="E577" s="64" t="str">
        <f t="shared" si="3"/>
        <v/>
      </c>
      <c r="F577" s="65" t="str">
        <f>IF(C577="","",IF(AND(Frec_capitalizacion="Diaria",$D$9="Si"),H576*((1+$D$12)^(VLOOKUP(Frec_deposito,Cantidad_dias,2,0))-1),H576*$D$12))</f>
        <v/>
      </c>
      <c r="G577" s="65" t="str">
        <f t="shared" si="4"/>
        <v/>
      </c>
      <c r="H577" s="65" t="str">
        <f t="shared" si="5"/>
        <v/>
      </c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ht="15.75" customHeight="1">
      <c r="A578" s="3"/>
      <c r="B578" s="9"/>
      <c r="C578" s="63" t="str">
        <f t="shared" si="1"/>
        <v/>
      </c>
      <c r="D578" s="64" t="str">
        <f t="shared" si="2"/>
        <v/>
      </c>
      <c r="E578" s="64" t="str">
        <f t="shared" si="3"/>
        <v/>
      </c>
      <c r="F578" s="65" t="str">
        <f>IF(C578="","",IF(AND(Frec_capitalizacion="Diaria",$D$9="Si"),H577*((1+$D$12)^(VLOOKUP(Frec_deposito,Cantidad_dias,2,0))-1),H577*$D$12))</f>
        <v/>
      </c>
      <c r="G578" s="65" t="str">
        <f t="shared" si="4"/>
        <v/>
      </c>
      <c r="H578" s="65" t="str">
        <f t="shared" si="5"/>
        <v/>
      </c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ht="15.75" customHeight="1">
      <c r="A579" s="3"/>
      <c r="B579" s="9"/>
      <c r="C579" s="63" t="str">
        <f t="shared" si="1"/>
        <v/>
      </c>
      <c r="D579" s="64" t="str">
        <f t="shared" si="2"/>
        <v/>
      </c>
      <c r="E579" s="64" t="str">
        <f t="shared" si="3"/>
        <v/>
      </c>
      <c r="F579" s="65" t="str">
        <f>IF(C579="","",IF(AND(Frec_capitalizacion="Diaria",$D$9="Si"),H578*((1+$D$12)^(VLOOKUP(Frec_deposito,Cantidad_dias,2,0))-1),H578*$D$12))</f>
        <v/>
      </c>
      <c r="G579" s="65" t="str">
        <f t="shared" si="4"/>
        <v/>
      </c>
      <c r="H579" s="65" t="str">
        <f t="shared" si="5"/>
        <v/>
      </c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ht="15.75" customHeight="1">
      <c r="A580" s="3"/>
      <c r="B580" s="9"/>
      <c r="C580" s="63" t="str">
        <f t="shared" si="1"/>
        <v/>
      </c>
      <c r="D580" s="64" t="str">
        <f t="shared" si="2"/>
        <v/>
      </c>
      <c r="E580" s="64" t="str">
        <f t="shared" si="3"/>
        <v/>
      </c>
      <c r="F580" s="65" t="str">
        <f>IF(C580="","",IF(AND(Frec_capitalizacion="Diaria",$D$9="Si"),H579*((1+$D$12)^(VLOOKUP(Frec_deposito,Cantidad_dias,2,0))-1),H579*$D$12))</f>
        <v/>
      </c>
      <c r="G580" s="65" t="str">
        <f t="shared" si="4"/>
        <v/>
      </c>
      <c r="H580" s="65" t="str">
        <f t="shared" si="5"/>
        <v/>
      </c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ht="15.75" customHeight="1">
      <c r="A581" s="3"/>
      <c r="B581" s="9"/>
      <c r="C581" s="63" t="str">
        <f t="shared" si="1"/>
        <v/>
      </c>
      <c r="D581" s="64" t="str">
        <f t="shared" si="2"/>
        <v/>
      </c>
      <c r="E581" s="64" t="str">
        <f t="shared" si="3"/>
        <v/>
      </c>
      <c r="F581" s="65" t="str">
        <f>IF(C581="","",IF(AND(Frec_capitalizacion="Diaria",$D$9="Si"),H580*((1+$D$12)^(VLOOKUP(Frec_deposito,Cantidad_dias,2,0))-1),H580*$D$12))</f>
        <v/>
      </c>
      <c r="G581" s="65" t="str">
        <f t="shared" si="4"/>
        <v/>
      </c>
      <c r="H581" s="65" t="str">
        <f t="shared" si="5"/>
        <v/>
      </c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ht="15.75" customHeight="1">
      <c r="A582" s="3"/>
      <c r="B582" s="9"/>
      <c r="C582" s="63" t="str">
        <f t="shared" si="1"/>
        <v/>
      </c>
      <c r="D582" s="64" t="str">
        <f t="shared" si="2"/>
        <v/>
      </c>
      <c r="E582" s="64" t="str">
        <f t="shared" si="3"/>
        <v/>
      </c>
      <c r="F582" s="65" t="str">
        <f>IF(C582="","",IF(AND(Frec_capitalizacion="Diaria",$D$9="Si"),H581*((1+$D$12)^(VLOOKUP(Frec_deposito,Cantidad_dias,2,0))-1),H581*$D$12))</f>
        <v/>
      </c>
      <c r="G582" s="65" t="str">
        <f t="shared" si="4"/>
        <v/>
      </c>
      <c r="H582" s="65" t="str">
        <f t="shared" si="5"/>
        <v/>
      </c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ht="15.75" customHeight="1">
      <c r="A583" s="3"/>
      <c r="B583" s="9"/>
      <c r="C583" s="63" t="str">
        <f t="shared" si="1"/>
        <v/>
      </c>
      <c r="D583" s="64" t="str">
        <f t="shared" si="2"/>
        <v/>
      </c>
      <c r="E583" s="64" t="str">
        <f t="shared" si="3"/>
        <v/>
      </c>
      <c r="F583" s="65" t="str">
        <f>IF(C583="","",IF(AND(Frec_capitalizacion="Diaria",$D$9="Si"),H582*((1+$D$12)^(VLOOKUP(Frec_deposito,Cantidad_dias,2,0))-1),H582*$D$12))</f>
        <v/>
      </c>
      <c r="G583" s="65" t="str">
        <f t="shared" si="4"/>
        <v/>
      </c>
      <c r="H583" s="65" t="str">
        <f t="shared" si="5"/>
        <v/>
      </c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ht="15.75" customHeight="1">
      <c r="A584" s="3"/>
      <c r="B584" s="9"/>
      <c r="C584" s="63" t="str">
        <f t="shared" si="1"/>
        <v/>
      </c>
      <c r="D584" s="64" t="str">
        <f t="shared" si="2"/>
        <v/>
      </c>
      <c r="E584" s="64" t="str">
        <f t="shared" si="3"/>
        <v/>
      </c>
      <c r="F584" s="65" t="str">
        <f>IF(C584="","",IF(AND(Frec_capitalizacion="Diaria",$D$9="Si"),H583*((1+$D$12)^(VLOOKUP(Frec_deposito,Cantidad_dias,2,0))-1),H583*$D$12))</f>
        <v/>
      </c>
      <c r="G584" s="65" t="str">
        <f t="shared" si="4"/>
        <v/>
      </c>
      <c r="H584" s="65" t="str">
        <f t="shared" si="5"/>
        <v/>
      </c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ht="15.75" customHeight="1">
      <c r="A585" s="3"/>
      <c r="B585" s="9"/>
      <c r="C585" s="63" t="str">
        <f t="shared" si="1"/>
        <v/>
      </c>
      <c r="D585" s="64" t="str">
        <f t="shared" si="2"/>
        <v/>
      </c>
      <c r="E585" s="64" t="str">
        <f t="shared" si="3"/>
        <v/>
      </c>
      <c r="F585" s="65" t="str">
        <f>IF(C585="","",IF(AND(Frec_capitalizacion="Diaria",$D$9="Si"),H584*((1+$D$12)^(VLOOKUP(Frec_deposito,Cantidad_dias,2,0))-1),H584*$D$12))</f>
        <v/>
      </c>
      <c r="G585" s="65" t="str">
        <f t="shared" si="4"/>
        <v/>
      </c>
      <c r="H585" s="65" t="str">
        <f t="shared" si="5"/>
        <v/>
      </c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ht="15.75" customHeight="1">
      <c r="A586" s="3"/>
      <c r="B586" s="9"/>
      <c r="C586" s="63" t="str">
        <f t="shared" si="1"/>
        <v/>
      </c>
      <c r="D586" s="64" t="str">
        <f t="shared" si="2"/>
        <v/>
      </c>
      <c r="E586" s="64" t="str">
        <f t="shared" si="3"/>
        <v/>
      </c>
      <c r="F586" s="65" t="str">
        <f>IF(C586="","",IF(AND(Frec_capitalizacion="Diaria",$D$9="Si"),H585*((1+$D$12)^(VLOOKUP(Frec_deposito,Cantidad_dias,2,0))-1),H585*$D$12))</f>
        <v/>
      </c>
      <c r="G586" s="65" t="str">
        <f t="shared" si="4"/>
        <v/>
      </c>
      <c r="H586" s="65" t="str">
        <f t="shared" si="5"/>
        <v/>
      </c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ht="15.75" customHeight="1">
      <c r="A587" s="3"/>
      <c r="B587" s="9"/>
      <c r="C587" s="63" t="str">
        <f t="shared" si="1"/>
        <v/>
      </c>
      <c r="D587" s="64" t="str">
        <f t="shared" si="2"/>
        <v/>
      </c>
      <c r="E587" s="64" t="str">
        <f t="shared" si="3"/>
        <v/>
      </c>
      <c r="F587" s="65" t="str">
        <f>IF(C587="","",IF(AND(Frec_capitalizacion="Diaria",$D$9="Si"),H586*((1+$D$12)^(VLOOKUP(Frec_deposito,Cantidad_dias,2,0))-1),H586*$D$12))</f>
        <v/>
      </c>
      <c r="G587" s="65" t="str">
        <f t="shared" si="4"/>
        <v/>
      </c>
      <c r="H587" s="65" t="str">
        <f t="shared" si="5"/>
        <v/>
      </c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ht="15.75" customHeight="1">
      <c r="A588" s="3"/>
      <c r="B588" s="9"/>
      <c r="C588" s="63" t="str">
        <f t="shared" si="1"/>
        <v/>
      </c>
      <c r="D588" s="64" t="str">
        <f t="shared" si="2"/>
        <v/>
      </c>
      <c r="E588" s="64" t="str">
        <f t="shared" si="3"/>
        <v/>
      </c>
      <c r="F588" s="65" t="str">
        <f>IF(C588="","",IF(AND(Frec_capitalizacion="Diaria",$D$9="Si"),H587*((1+$D$12)^(VLOOKUP(Frec_deposito,Cantidad_dias,2,0))-1),H587*$D$12))</f>
        <v/>
      </c>
      <c r="G588" s="65" t="str">
        <f t="shared" si="4"/>
        <v/>
      </c>
      <c r="H588" s="65" t="str">
        <f t="shared" si="5"/>
        <v/>
      </c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ht="15.75" customHeight="1">
      <c r="A589" s="3"/>
      <c r="B589" s="9"/>
      <c r="C589" s="63" t="str">
        <f t="shared" si="1"/>
        <v/>
      </c>
      <c r="D589" s="64" t="str">
        <f t="shared" si="2"/>
        <v/>
      </c>
      <c r="E589" s="64" t="str">
        <f t="shared" si="3"/>
        <v/>
      </c>
      <c r="F589" s="65" t="str">
        <f>IF(C589="","",IF(AND(Frec_capitalizacion="Diaria",$D$9="Si"),H588*((1+$D$12)^(VLOOKUP(Frec_deposito,Cantidad_dias,2,0))-1),H588*$D$12))</f>
        <v/>
      </c>
      <c r="G589" s="65" t="str">
        <f t="shared" si="4"/>
        <v/>
      </c>
      <c r="H589" s="65" t="str">
        <f t="shared" si="5"/>
        <v/>
      </c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ht="15.75" customHeight="1">
      <c r="A590" s="3"/>
      <c r="B590" s="9"/>
      <c r="C590" s="63" t="str">
        <f t="shared" si="1"/>
        <v/>
      </c>
      <c r="D590" s="64" t="str">
        <f t="shared" si="2"/>
        <v/>
      </c>
      <c r="E590" s="64" t="str">
        <f t="shared" si="3"/>
        <v/>
      </c>
      <c r="F590" s="65" t="str">
        <f>IF(C590="","",IF(AND(Frec_capitalizacion="Diaria",$D$9="Si"),H589*((1+$D$12)^(VLOOKUP(Frec_deposito,Cantidad_dias,2,0))-1),H589*$D$12))</f>
        <v/>
      </c>
      <c r="G590" s="65" t="str">
        <f t="shared" si="4"/>
        <v/>
      </c>
      <c r="H590" s="65" t="str">
        <f t="shared" si="5"/>
        <v/>
      </c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ht="15.75" customHeight="1">
      <c r="A591" s="3"/>
      <c r="B591" s="9"/>
      <c r="C591" s="63" t="str">
        <f t="shared" si="1"/>
        <v/>
      </c>
      <c r="D591" s="64" t="str">
        <f t="shared" si="2"/>
        <v/>
      </c>
      <c r="E591" s="64" t="str">
        <f t="shared" si="3"/>
        <v/>
      </c>
      <c r="F591" s="65" t="str">
        <f>IF(C591="","",IF(AND(Frec_capitalizacion="Diaria",$D$9="Si"),H590*((1+$D$12)^(VLOOKUP(Frec_deposito,Cantidad_dias,2,0))-1),H590*$D$12))</f>
        <v/>
      </c>
      <c r="G591" s="65" t="str">
        <f t="shared" si="4"/>
        <v/>
      </c>
      <c r="H591" s="65" t="str">
        <f t="shared" si="5"/>
        <v/>
      </c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ht="15.75" customHeight="1">
      <c r="A592" s="3"/>
      <c r="B592" s="9"/>
      <c r="C592" s="63" t="str">
        <f t="shared" si="1"/>
        <v/>
      </c>
      <c r="D592" s="64" t="str">
        <f t="shared" si="2"/>
        <v/>
      </c>
      <c r="E592" s="64" t="str">
        <f t="shared" si="3"/>
        <v/>
      </c>
      <c r="F592" s="65" t="str">
        <f>IF(C592="","",IF(AND(Frec_capitalizacion="Diaria",$D$9="Si"),H591*((1+$D$12)^(VLOOKUP(Frec_deposito,Cantidad_dias,2,0))-1),H591*$D$12))</f>
        <v/>
      </c>
      <c r="G592" s="65" t="str">
        <f t="shared" si="4"/>
        <v/>
      </c>
      <c r="H592" s="65" t="str">
        <f t="shared" si="5"/>
        <v/>
      </c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ht="15.75" customHeight="1">
      <c r="A593" s="3"/>
      <c r="B593" s="9"/>
      <c r="C593" s="63" t="str">
        <f t="shared" si="1"/>
        <v/>
      </c>
      <c r="D593" s="64" t="str">
        <f t="shared" si="2"/>
        <v/>
      </c>
      <c r="E593" s="64" t="str">
        <f t="shared" si="3"/>
        <v/>
      </c>
      <c r="F593" s="65" t="str">
        <f>IF(C593="","",IF(AND(Frec_capitalizacion="Diaria",$D$9="Si"),H592*((1+$D$12)^(VLOOKUP(Frec_deposito,Cantidad_dias,2,0))-1),H592*$D$12))</f>
        <v/>
      </c>
      <c r="G593" s="65" t="str">
        <f t="shared" si="4"/>
        <v/>
      </c>
      <c r="H593" s="65" t="str">
        <f t="shared" si="5"/>
        <v/>
      </c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ht="15.75" customHeight="1">
      <c r="A594" s="3"/>
      <c r="B594" s="9"/>
      <c r="C594" s="63" t="str">
        <f t="shared" si="1"/>
        <v/>
      </c>
      <c r="D594" s="64" t="str">
        <f t="shared" si="2"/>
        <v/>
      </c>
      <c r="E594" s="64" t="str">
        <f t="shared" si="3"/>
        <v/>
      </c>
      <c r="F594" s="65" t="str">
        <f>IF(C594="","",IF(AND(Frec_capitalizacion="Diaria",$D$9="Si"),H593*((1+$D$12)^(VLOOKUP(Frec_deposito,Cantidad_dias,2,0))-1),H593*$D$12))</f>
        <v/>
      </c>
      <c r="G594" s="65" t="str">
        <f t="shared" si="4"/>
        <v/>
      </c>
      <c r="H594" s="65" t="str">
        <f t="shared" si="5"/>
        <v/>
      </c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ht="15.75" customHeight="1">
      <c r="A595" s="3"/>
      <c r="B595" s="9"/>
      <c r="C595" s="63" t="str">
        <f t="shared" si="1"/>
        <v/>
      </c>
      <c r="D595" s="64" t="str">
        <f t="shared" si="2"/>
        <v/>
      </c>
      <c r="E595" s="64" t="str">
        <f t="shared" si="3"/>
        <v/>
      </c>
      <c r="F595" s="65" t="str">
        <f>IF(C595="","",IF(AND(Frec_capitalizacion="Diaria",$D$9="Si"),H594*((1+$D$12)^(VLOOKUP(Frec_deposito,Cantidad_dias,2,0))-1),H594*$D$12))</f>
        <v/>
      </c>
      <c r="G595" s="65" t="str">
        <f t="shared" si="4"/>
        <v/>
      </c>
      <c r="H595" s="65" t="str">
        <f t="shared" si="5"/>
        <v/>
      </c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ht="15.75" customHeight="1">
      <c r="A596" s="3"/>
      <c r="B596" s="9"/>
      <c r="C596" s="63" t="str">
        <f t="shared" si="1"/>
        <v/>
      </c>
      <c r="D596" s="64" t="str">
        <f t="shared" si="2"/>
        <v/>
      </c>
      <c r="E596" s="64" t="str">
        <f t="shared" si="3"/>
        <v/>
      </c>
      <c r="F596" s="65" t="str">
        <f>IF(C596="","",IF(AND(Frec_capitalizacion="Diaria",$D$9="Si"),H595*((1+$D$12)^(VLOOKUP(Frec_deposito,Cantidad_dias,2,0))-1),H595*$D$12))</f>
        <v/>
      </c>
      <c r="G596" s="65" t="str">
        <f t="shared" si="4"/>
        <v/>
      </c>
      <c r="H596" s="65" t="str">
        <f t="shared" si="5"/>
        <v/>
      </c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ht="15.75" customHeight="1">
      <c r="A597" s="3"/>
      <c r="B597" s="9"/>
      <c r="C597" s="63" t="str">
        <f t="shared" si="1"/>
        <v/>
      </c>
      <c r="D597" s="64" t="str">
        <f t="shared" si="2"/>
        <v/>
      </c>
      <c r="E597" s="64" t="str">
        <f t="shared" si="3"/>
        <v/>
      </c>
      <c r="F597" s="65" t="str">
        <f>IF(C597="","",IF(AND(Frec_capitalizacion="Diaria",$D$9="Si"),H596*((1+$D$12)^(VLOOKUP(Frec_deposito,Cantidad_dias,2,0))-1),H596*$D$12))</f>
        <v/>
      </c>
      <c r="G597" s="65" t="str">
        <f t="shared" si="4"/>
        <v/>
      </c>
      <c r="H597" s="65" t="str">
        <f t="shared" si="5"/>
        <v/>
      </c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ht="15.75" customHeight="1">
      <c r="A598" s="3"/>
      <c r="B598" s="9"/>
      <c r="C598" s="63" t="str">
        <f t="shared" si="1"/>
        <v/>
      </c>
      <c r="D598" s="64" t="str">
        <f t="shared" si="2"/>
        <v/>
      </c>
      <c r="E598" s="64" t="str">
        <f t="shared" si="3"/>
        <v/>
      </c>
      <c r="F598" s="65" t="str">
        <f>IF(C598="","",IF(AND(Frec_capitalizacion="Diaria",$D$9="Si"),H597*((1+$D$12)^(VLOOKUP(Frec_deposito,Cantidad_dias,2,0))-1),H597*$D$12))</f>
        <v/>
      </c>
      <c r="G598" s="65" t="str">
        <f t="shared" si="4"/>
        <v/>
      </c>
      <c r="H598" s="65" t="str">
        <f t="shared" si="5"/>
        <v/>
      </c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ht="15.75" customHeight="1">
      <c r="A599" s="3"/>
      <c r="B599" s="9"/>
      <c r="C599" s="63" t="str">
        <f t="shared" si="1"/>
        <v/>
      </c>
      <c r="D599" s="64" t="str">
        <f t="shared" si="2"/>
        <v/>
      </c>
      <c r="E599" s="64" t="str">
        <f t="shared" si="3"/>
        <v/>
      </c>
      <c r="F599" s="65" t="str">
        <f>IF(C599="","",IF(AND(Frec_capitalizacion="Diaria",$D$9="Si"),H598*((1+$D$12)^(VLOOKUP(Frec_deposito,Cantidad_dias,2,0))-1),H598*$D$12))</f>
        <v/>
      </c>
      <c r="G599" s="65" t="str">
        <f t="shared" si="4"/>
        <v/>
      </c>
      <c r="H599" s="65" t="str">
        <f t="shared" si="5"/>
        <v/>
      </c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ht="15.75" customHeight="1">
      <c r="A600" s="3"/>
      <c r="B600" s="9"/>
      <c r="C600" s="63" t="str">
        <f t="shared" si="1"/>
        <v/>
      </c>
      <c r="D600" s="64" t="str">
        <f t="shared" si="2"/>
        <v/>
      </c>
      <c r="E600" s="64" t="str">
        <f t="shared" si="3"/>
        <v/>
      </c>
      <c r="F600" s="65" t="str">
        <f>IF(C600="","",IF(AND(Frec_capitalizacion="Diaria",$D$9="Si"),H599*((1+$D$12)^(VLOOKUP(Frec_deposito,Cantidad_dias,2,0))-1),H599*$D$12))</f>
        <v/>
      </c>
      <c r="G600" s="65" t="str">
        <f t="shared" si="4"/>
        <v/>
      </c>
      <c r="H600" s="65" t="str">
        <f t="shared" si="5"/>
        <v/>
      </c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ht="15.75" customHeight="1">
      <c r="A601" s="3"/>
      <c r="B601" s="9"/>
      <c r="C601" s="63" t="str">
        <f t="shared" si="1"/>
        <v/>
      </c>
      <c r="D601" s="64" t="str">
        <f t="shared" si="2"/>
        <v/>
      </c>
      <c r="E601" s="64" t="str">
        <f t="shared" si="3"/>
        <v/>
      </c>
      <c r="F601" s="65" t="str">
        <f>IF(C601="","",IF(AND(Frec_capitalizacion="Diaria",$D$9="Si"),H600*((1+$D$12)^(VLOOKUP(Frec_deposito,Cantidad_dias,2,0))-1),H600*$D$12))</f>
        <v/>
      </c>
      <c r="G601" s="65" t="str">
        <f t="shared" si="4"/>
        <v/>
      </c>
      <c r="H601" s="65" t="str">
        <f t="shared" si="5"/>
        <v/>
      </c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ht="15.75" customHeight="1">
      <c r="A602" s="3"/>
      <c r="B602" s="9"/>
      <c r="C602" s="63" t="str">
        <f t="shared" si="1"/>
        <v/>
      </c>
      <c r="D602" s="64" t="str">
        <f t="shared" si="2"/>
        <v/>
      </c>
      <c r="E602" s="64" t="str">
        <f t="shared" si="3"/>
        <v/>
      </c>
      <c r="F602" s="65" t="str">
        <f>IF(C602="","",IF(AND(Frec_capitalizacion="Diaria",$D$9="Si"),H601*((1+$D$12)^(VLOOKUP(Frec_deposito,Cantidad_dias,2,0))-1),H601*$D$12))</f>
        <v/>
      </c>
      <c r="G602" s="65" t="str">
        <f t="shared" si="4"/>
        <v/>
      </c>
      <c r="H602" s="65" t="str">
        <f t="shared" si="5"/>
        <v/>
      </c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ht="15.75" customHeight="1">
      <c r="A603" s="3"/>
      <c r="B603" s="9"/>
      <c r="C603" s="63" t="str">
        <f t="shared" si="1"/>
        <v/>
      </c>
      <c r="D603" s="64" t="str">
        <f t="shared" si="2"/>
        <v/>
      </c>
      <c r="E603" s="64" t="str">
        <f t="shared" si="3"/>
        <v/>
      </c>
      <c r="F603" s="65" t="str">
        <f>IF(C603="","",IF(AND(Frec_capitalizacion="Diaria",$D$9="Si"),H602*((1+$D$12)^(VLOOKUP(Frec_deposito,Cantidad_dias,2,0))-1),H602*$D$12))</f>
        <v/>
      </c>
      <c r="G603" s="65" t="str">
        <f t="shared" si="4"/>
        <v/>
      </c>
      <c r="H603" s="65" t="str">
        <f t="shared" si="5"/>
        <v/>
      </c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ht="15.75" customHeight="1">
      <c r="A604" s="3"/>
      <c r="B604" s="9"/>
      <c r="C604" s="63" t="str">
        <f t="shared" si="1"/>
        <v/>
      </c>
      <c r="D604" s="64" t="str">
        <f t="shared" si="2"/>
        <v/>
      </c>
      <c r="E604" s="64" t="str">
        <f t="shared" si="3"/>
        <v/>
      </c>
      <c r="F604" s="65" t="str">
        <f>IF(C604="","",IF(AND(Frec_capitalizacion="Diaria",$D$9="Si"),H603*((1+$D$12)^(VLOOKUP(Frec_deposito,Cantidad_dias,2,0))-1),H603*$D$12))</f>
        <v/>
      </c>
      <c r="G604" s="65" t="str">
        <f t="shared" si="4"/>
        <v/>
      </c>
      <c r="H604" s="65" t="str">
        <f t="shared" si="5"/>
        <v/>
      </c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ht="15.75" customHeight="1">
      <c r="A605" s="3"/>
      <c r="B605" s="9"/>
      <c r="C605" s="63" t="str">
        <f t="shared" si="1"/>
        <v/>
      </c>
      <c r="D605" s="64" t="str">
        <f t="shared" si="2"/>
        <v/>
      </c>
      <c r="E605" s="64" t="str">
        <f t="shared" si="3"/>
        <v/>
      </c>
      <c r="F605" s="65" t="str">
        <f>IF(C605="","",IF(AND(Frec_capitalizacion="Diaria",$D$9="Si"),H604*((1+$D$12)^(VLOOKUP(Frec_deposito,Cantidad_dias,2,0))-1),H604*$D$12))</f>
        <v/>
      </c>
      <c r="G605" s="65" t="str">
        <f t="shared" si="4"/>
        <v/>
      </c>
      <c r="H605" s="65" t="str">
        <f t="shared" si="5"/>
        <v/>
      </c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ht="15.75" customHeight="1">
      <c r="A606" s="3"/>
      <c r="B606" s="9"/>
      <c r="C606" s="63" t="str">
        <f t="shared" si="1"/>
        <v/>
      </c>
      <c r="D606" s="64" t="str">
        <f t="shared" si="2"/>
        <v/>
      </c>
      <c r="E606" s="64" t="str">
        <f t="shared" si="3"/>
        <v/>
      </c>
      <c r="F606" s="65" t="str">
        <f>IF(C606="","",IF(AND(Frec_capitalizacion="Diaria",$D$9="Si"),H605*((1+$D$12)^(VLOOKUP(Frec_deposito,Cantidad_dias,2,0))-1),H605*$D$12))</f>
        <v/>
      </c>
      <c r="G606" s="65" t="str">
        <f t="shared" si="4"/>
        <v/>
      </c>
      <c r="H606" s="65" t="str">
        <f t="shared" si="5"/>
        <v/>
      </c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ht="15.75" customHeight="1">
      <c r="A607" s="3"/>
      <c r="B607" s="9"/>
      <c r="C607" s="63" t="str">
        <f t="shared" si="1"/>
        <v/>
      </c>
      <c r="D607" s="64" t="str">
        <f t="shared" si="2"/>
        <v/>
      </c>
      <c r="E607" s="64" t="str">
        <f t="shared" si="3"/>
        <v/>
      </c>
      <c r="F607" s="65" t="str">
        <f>IF(C607="","",IF(AND(Frec_capitalizacion="Diaria",$D$9="Si"),H606*((1+$D$12)^(VLOOKUP(Frec_deposito,Cantidad_dias,2,0))-1),H606*$D$12))</f>
        <v/>
      </c>
      <c r="G607" s="65" t="str">
        <f t="shared" si="4"/>
        <v/>
      </c>
      <c r="H607" s="65" t="str">
        <f t="shared" si="5"/>
        <v/>
      </c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ht="15.75" customHeight="1">
      <c r="A608" s="3"/>
      <c r="B608" s="9"/>
      <c r="C608" s="63" t="str">
        <f t="shared" si="1"/>
        <v/>
      </c>
      <c r="D608" s="64" t="str">
        <f t="shared" si="2"/>
        <v/>
      </c>
      <c r="E608" s="64" t="str">
        <f t="shared" si="3"/>
        <v/>
      </c>
      <c r="F608" s="65" t="str">
        <f>IF(C608="","",IF(AND(Frec_capitalizacion="Diaria",$D$9="Si"),H607*((1+$D$12)^(VLOOKUP(Frec_deposito,Cantidad_dias,2,0))-1),H607*$D$12))</f>
        <v/>
      </c>
      <c r="G608" s="65" t="str">
        <f t="shared" si="4"/>
        <v/>
      </c>
      <c r="H608" s="65" t="str">
        <f t="shared" si="5"/>
        <v/>
      </c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ht="15.75" customHeight="1">
      <c r="A609" s="3"/>
      <c r="B609" s="9"/>
      <c r="C609" s="63" t="str">
        <f t="shared" si="1"/>
        <v/>
      </c>
      <c r="D609" s="64" t="str">
        <f t="shared" si="2"/>
        <v/>
      </c>
      <c r="E609" s="64" t="str">
        <f t="shared" si="3"/>
        <v/>
      </c>
      <c r="F609" s="65" t="str">
        <f>IF(C609="","",IF(AND(Frec_capitalizacion="Diaria",$D$9="Si"),H608*((1+$D$12)^(VLOOKUP(Frec_deposito,Cantidad_dias,2,0))-1),H608*$D$12))</f>
        <v/>
      </c>
      <c r="G609" s="65" t="str">
        <f t="shared" si="4"/>
        <v/>
      </c>
      <c r="H609" s="65" t="str">
        <f t="shared" si="5"/>
        <v/>
      </c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ht="15.75" customHeight="1">
      <c r="A610" s="3"/>
      <c r="B610" s="9"/>
      <c r="C610" s="63" t="str">
        <f t="shared" si="1"/>
        <v/>
      </c>
      <c r="D610" s="64" t="str">
        <f t="shared" si="2"/>
        <v/>
      </c>
      <c r="E610" s="64" t="str">
        <f t="shared" si="3"/>
        <v/>
      </c>
      <c r="F610" s="65" t="str">
        <f>IF(C610="","",IF(AND(Frec_capitalizacion="Diaria",$D$9="Si"),H609*((1+$D$12)^(VLOOKUP(Frec_deposito,Cantidad_dias,2,0))-1),H609*$D$12))</f>
        <v/>
      </c>
      <c r="G610" s="65" t="str">
        <f t="shared" si="4"/>
        <v/>
      </c>
      <c r="H610" s="65" t="str">
        <f t="shared" si="5"/>
        <v/>
      </c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ht="15.75" customHeight="1">
      <c r="A611" s="3"/>
      <c r="B611" s="9"/>
      <c r="C611" s="63" t="str">
        <f t="shared" si="1"/>
        <v/>
      </c>
      <c r="D611" s="64" t="str">
        <f t="shared" si="2"/>
        <v/>
      </c>
      <c r="E611" s="64" t="str">
        <f t="shared" si="3"/>
        <v/>
      </c>
      <c r="F611" s="65" t="str">
        <f>IF(C611="","",IF(AND(Frec_capitalizacion="Diaria",$D$9="Si"),H610*((1+$D$12)^(VLOOKUP(Frec_deposito,Cantidad_dias,2,0))-1),H610*$D$12))</f>
        <v/>
      </c>
      <c r="G611" s="65" t="str">
        <f t="shared" si="4"/>
        <v/>
      </c>
      <c r="H611" s="65" t="str">
        <f t="shared" si="5"/>
        <v/>
      </c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ht="15.75" customHeight="1">
      <c r="A612" s="3"/>
      <c r="B612" s="9"/>
      <c r="C612" s="63" t="str">
        <f t="shared" si="1"/>
        <v/>
      </c>
      <c r="D612" s="64" t="str">
        <f t="shared" si="2"/>
        <v/>
      </c>
      <c r="E612" s="64" t="str">
        <f t="shared" si="3"/>
        <v/>
      </c>
      <c r="F612" s="65" t="str">
        <f>IF(C612="","",IF(AND(Frec_capitalizacion="Diaria",$D$9="Si"),H611*((1+$D$12)^(VLOOKUP(Frec_deposito,Cantidad_dias,2,0))-1),H611*$D$12))</f>
        <v/>
      </c>
      <c r="G612" s="65" t="str">
        <f t="shared" si="4"/>
        <v/>
      </c>
      <c r="H612" s="65" t="str">
        <f t="shared" si="5"/>
        <v/>
      </c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ht="15.75" customHeight="1">
      <c r="A613" s="3"/>
      <c r="B613" s="9"/>
      <c r="C613" s="63" t="str">
        <f t="shared" si="1"/>
        <v/>
      </c>
      <c r="D613" s="64" t="str">
        <f t="shared" si="2"/>
        <v/>
      </c>
      <c r="E613" s="64" t="str">
        <f t="shared" si="3"/>
        <v/>
      </c>
      <c r="F613" s="65" t="str">
        <f>IF(C613="","",IF(AND(Frec_capitalizacion="Diaria",$D$9="Si"),H612*((1+$D$12)^(VLOOKUP(Frec_deposito,Cantidad_dias,2,0))-1),H612*$D$12))</f>
        <v/>
      </c>
      <c r="G613" s="65" t="str">
        <f t="shared" si="4"/>
        <v/>
      </c>
      <c r="H613" s="65" t="str">
        <f t="shared" si="5"/>
        <v/>
      </c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ht="15.75" customHeight="1">
      <c r="A614" s="3"/>
      <c r="B614" s="9"/>
      <c r="C614" s="63" t="str">
        <f t="shared" si="1"/>
        <v/>
      </c>
      <c r="D614" s="64" t="str">
        <f t="shared" si="2"/>
        <v/>
      </c>
      <c r="E614" s="64" t="str">
        <f t="shared" si="3"/>
        <v/>
      </c>
      <c r="F614" s="65" t="str">
        <f>IF(C614="","",IF(AND(Frec_capitalizacion="Diaria",$D$9="Si"),H613*((1+$D$12)^(VLOOKUP(Frec_deposito,Cantidad_dias,2,0))-1),H613*$D$12))</f>
        <v/>
      </c>
      <c r="G614" s="65" t="str">
        <f t="shared" si="4"/>
        <v/>
      </c>
      <c r="H614" s="65" t="str">
        <f t="shared" si="5"/>
        <v/>
      </c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ht="15.75" customHeight="1">
      <c r="A615" s="3"/>
      <c r="B615" s="9"/>
      <c r="C615" s="63" t="str">
        <f t="shared" si="1"/>
        <v/>
      </c>
      <c r="D615" s="64" t="str">
        <f t="shared" si="2"/>
        <v/>
      </c>
      <c r="E615" s="64" t="str">
        <f t="shared" si="3"/>
        <v/>
      </c>
      <c r="F615" s="65" t="str">
        <f>IF(C615="","",IF(AND(Frec_capitalizacion="Diaria",$D$9="Si"),H614*((1+$D$12)^(VLOOKUP(Frec_deposito,Cantidad_dias,2,0))-1),H614*$D$12))</f>
        <v/>
      </c>
      <c r="G615" s="65" t="str">
        <f t="shared" si="4"/>
        <v/>
      </c>
      <c r="H615" s="65" t="str">
        <f t="shared" si="5"/>
        <v/>
      </c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ht="15.75" customHeight="1">
      <c r="A616" s="3"/>
      <c r="B616" s="9"/>
      <c r="C616" s="63" t="str">
        <f t="shared" si="1"/>
        <v/>
      </c>
      <c r="D616" s="64" t="str">
        <f t="shared" si="2"/>
        <v/>
      </c>
      <c r="E616" s="64" t="str">
        <f t="shared" si="3"/>
        <v/>
      </c>
      <c r="F616" s="65" t="str">
        <f>IF(C616="","",IF(AND(Frec_capitalizacion="Diaria",$D$9="Si"),H615*((1+$D$12)^(VLOOKUP(Frec_deposito,Cantidad_dias,2,0))-1),H615*$D$12))</f>
        <v/>
      </c>
      <c r="G616" s="65" t="str">
        <f t="shared" si="4"/>
        <v/>
      </c>
      <c r="H616" s="65" t="str">
        <f t="shared" si="5"/>
        <v/>
      </c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ht="15.75" customHeight="1">
      <c r="A617" s="3"/>
      <c r="B617" s="9"/>
      <c r="C617" s="63" t="str">
        <f t="shared" si="1"/>
        <v/>
      </c>
      <c r="D617" s="64" t="str">
        <f t="shared" si="2"/>
        <v/>
      </c>
      <c r="E617" s="64" t="str">
        <f t="shared" si="3"/>
        <v/>
      </c>
      <c r="F617" s="65" t="str">
        <f>IF(C617="","",IF(AND(Frec_capitalizacion="Diaria",$D$9="Si"),H616*((1+$D$12)^(VLOOKUP(Frec_deposito,Cantidad_dias,2,0))-1),H616*$D$12))</f>
        <v/>
      </c>
      <c r="G617" s="65" t="str">
        <f t="shared" si="4"/>
        <v/>
      </c>
      <c r="H617" s="65" t="str">
        <f t="shared" si="5"/>
        <v/>
      </c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ht="15.75" customHeight="1">
      <c r="A618" s="3"/>
      <c r="B618" s="9"/>
      <c r="C618" s="63" t="str">
        <f t="shared" si="1"/>
        <v/>
      </c>
      <c r="D618" s="64" t="str">
        <f t="shared" si="2"/>
        <v/>
      </c>
      <c r="E618" s="64" t="str">
        <f t="shared" si="3"/>
        <v/>
      </c>
      <c r="F618" s="65" t="str">
        <f>IF(C618="","",IF(AND(Frec_capitalizacion="Diaria",$D$9="Si"),H617*((1+$D$12)^(VLOOKUP(Frec_deposito,Cantidad_dias,2,0))-1),H617*$D$12))</f>
        <v/>
      </c>
      <c r="G618" s="65" t="str">
        <f t="shared" si="4"/>
        <v/>
      </c>
      <c r="H618" s="65" t="str">
        <f t="shared" si="5"/>
        <v/>
      </c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ht="15.75" customHeight="1">
      <c r="A619" s="3"/>
      <c r="B619" s="9"/>
      <c r="C619" s="63" t="str">
        <f t="shared" si="1"/>
        <v/>
      </c>
      <c r="D619" s="64" t="str">
        <f t="shared" si="2"/>
        <v/>
      </c>
      <c r="E619" s="64" t="str">
        <f t="shared" si="3"/>
        <v/>
      </c>
      <c r="F619" s="65" t="str">
        <f>IF(C619="","",IF(AND(Frec_capitalizacion="Diaria",$D$9="Si"),H618*((1+$D$12)^(VLOOKUP(Frec_deposito,Cantidad_dias,2,0))-1),H618*$D$12))</f>
        <v/>
      </c>
      <c r="G619" s="65" t="str">
        <f t="shared" si="4"/>
        <v/>
      </c>
      <c r="H619" s="65" t="str">
        <f t="shared" si="5"/>
        <v/>
      </c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ht="15.75" customHeight="1">
      <c r="A620" s="3"/>
      <c r="B620" s="9"/>
      <c r="C620" s="63" t="str">
        <f t="shared" si="1"/>
        <v/>
      </c>
      <c r="D620" s="64" t="str">
        <f t="shared" si="2"/>
        <v/>
      </c>
      <c r="E620" s="64" t="str">
        <f t="shared" si="3"/>
        <v/>
      </c>
      <c r="F620" s="65" t="str">
        <f>IF(C620="","",IF(AND(Frec_capitalizacion="Diaria",$D$9="Si"),H619*((1+$D$12)^(VLOOKUP(Frec_deposito,Cantidad_dias,2,0))-1),H619*$D$12))</f>
        <v/>
      </c>
      <c r="G620" s="65" t="str">
        <f t="shared" si="4"/>
        <v/>
      </c>
      <c r="H620" s="65" t="str">
        <f t="shared" si="5"/>
        <v/>
      </c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ht="15.75" customHeight="1">
      <c r="A621" s="3"/>
      <c r="B621" s="9"/>
      <c r="C621" s="63" t="str">
        <f t="shared" si="1"/>
        <v/>
      </c>
      <c r="D621" s="64" t="str">
        <f t="shared" si="2"/>
        <v/>
      </c>
      <c r="E621" s="64" t="str">
        <f t="shared" si="3"/>
        <v/>
      </c>
      <c r="F621" s="65" t="str">
        <f>IF(C621="","",IF(AND(Frec_capitalizacion="Diaria",$D$9="Si"),H620*((1+$D$12)^(VLOOKUP(Frec_deposito,Cantidad_dias,2,0))-1),H620*$D$12))</f>
        <v/>
      </c>
      <c r="G621" s="65" t="str">
        <f t="shared" si="4"/>
        <v/>
      </c>
      <c r="H621" s="65" t="str">
        <f t="shared" si="5"/>
        <v/>
      </c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ht="15.75" customHeight="1">
      <c r="A622" s="3"/>
      <c r="B622" s="9"/>
      <c r="C622" s="63" t="str">
        <f t="shared" si="1"/>
        <v/>
      </c>
      <c r="D622" s="64" t="str">
        <f t="shared" si="2"/>
        <v/>
      </c>
      <c r="E622" s="64" t="str">
        <f t="shared" si="3"/>
        <v/>
      </c>
      <c r="F622" s="65" t="str">
        <f>IF(C622="","",IF(AND(Frec_capitalizacion="Diaria",$D$9="Si"),H621*((1+$D$12)^(VLOOKUP(Frec_deposito,Cantidad_dias,2,0))-1),H621*$D$12))</f>
        <v/>
      </c>
      <c r="G622" s="65" t="str">
        <f t="shared" si="4"/>
        <v/>
      </c>
      <c r="H622" s="65" t="str">
        <f t="shared" si="5"/>
        <v/>
      </c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ht="15.75" customHeight="1">
      <c r="A623" s="3"/>
      <c r="B623" s="9"/>
      <c r="C623" s="63" t="str">
        <f t="shared" si="1"/>
        <v/>
      </c>
      <c r="D623" s="64" t="str">
        <f t="shared" si="2"/>
        <v/>
      </c>
      <c r="E623" s="64" t="str">
        <f t="shared" si="3"/>
        <v/>
      </c>
      <c r="F623" s="65" t="str">
        <f>IF(C623="","",IF(AND(Frec_capitalizacion="Diaria",$D$9="Si"),H622*((1+$D$12)^(VLOOKUP(Frec_deposito,Cantidad_dias,2,0))-1),H622*$D$12))</f>
        <v/>
      </c>
      <c r="G623" s="65" t="str">
        <f t="shared" si="4"/>
        <v/>
      </c>
      <c r="H623" s="65" t="str">
        <f t="shared" si="5"/>
        <v/>
      </c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ht="15.75" customHeight="1">
      <c r="A624" s="3"/>
      <c r="B624" s="9"/>
      <c r="C624" s="63" t="str">
        <f t="shared" si="1"/>
        <v/>
      </c>
      <c r="D624" s="64" t="str">
        <f t="shared" si="2"/>
        <v/>
      </c>
      <c r="E624" s="64" t="str">
        <f t="shared" si="3"/>
        <v/>
      </c>
      <c r="F624" s="65" t="str">
        <f>IF(C624="","",IF(AND(Frec_capitalizacion="Diaria",$D$9="Si"),H623*((1+$D$12)^(VLOOKUP(Frec_deposito,Cantidad_dias,2,0))-1),H623*$D$12))</f>
        <v/>
      </c>
      <c r="G624" s="65" t="str">
        <f t="shared" si="4"/>
        <v/>
      </c>
      <c r="H624" s="65" t="str">
        <f t="shared" si="5"/>
        <v/>
      </c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ht="15.75" customHeight="1">
      <c r="A625" s="3"/>
      <c r="B625" s="9"/>
      <c r="C625" s="63" t="str">
        <f t="shared" si="1"/>
        <v/>
      </c>
      <c r="D625" s="64" t="str">
        <f t="shared" si="2"/>
        <v/>
      </c>
      <c r="E625" s="64" t="str">
        <f t="shared" si="3"/>
        <v/>
      </c>
      <c r="F625" s="65" t="str">
        <f>IF(C625="","",IF(AND(Frec_capitalizacion="Diaria",$D$9="Si"),H624*((1+$D$12)^(VLOOKUP(Frec_deposito,Cantidad_dias,2,0))-1),H624*$D$12))</f>
        <v/>
      </c>
      <c r="G625" s="65" t="str">
        <f t="shared" si="4"/>
        <v/>
      </c>
      <c r="H625" s="65" t="str">
        <f t="shared" si="5"/>
        <v/>
      </c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ht="15.75" customHeight="1">
      <c r="A626" s="3"/>
      <c r="B626" s="9"/>
      <c r="C626" s="63" t="str">
        <f t="shared" si="1"/>
        <v/>
      </c>
      <c r="D626" s="64" t="str">
        <f t="shared" si="2"/>
        <v/>
      </c>
      <c r="E626" s="64" t="str">
        <f t="shared" si="3"/>
        <v/>
      </c>
      <c r="F626" s="65" t="str">
        <f>IF(C626="","",IF(AND(Frec_capitalizacion="Diaria",$D$9="Si"),H625*((1+$D$12)^(VLOOKUP(Frec_deposito,Cantidad_dias,2,0))-1),H625*$D$12))</f>
        <v/>
      </c>
      <c r="G626" s="65" t="str">
        <f t="shared" si="4"/>
        <v/>
      </c>
      <c r="H626" s="65" t="str">
        <f t="shared" si="5"/>
        <v/>
      </c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ht="15.75" customHeight="1">
      <c r="A627" s="3"/>
      <c r="B627" s="9"/>
      <c r="C627" s="63" t="str">
        <f t="shared" si="1"/>
        <v/>
      </c>
      <c r="D627" s="64" t="str">
        <f t="shared" si="2"/>
        <v/>
      </c>
      <c r="E627" s="64" t="str">
        <f t="shared" si="3"/>
        <v/>
      </c>
      <c r="F627" s="65" t="str">
        <f>IF(C627="","",IF(AND(Frec_capitalizacion="Diaria",$D$9="Si"),H626*((1+$D$12)^(VLOOKUP(Frec_deposito,Cantidad_dias,2,0))-1),H626*$D$12))</f>
        <v/>
      </c>
      <c r="G627" s="65" t="str">
        <f t="shared" si="4"/>
        <v/>
      </c>
      <c r="H627" s="65" t="str">
        <f t="shared" si="5"/>
        <v/>
      </c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ht="15.75" customHeight="1">
      <c r="A628" s="3"/>
      <c r="B628" s="9"/>
      <c r="C628" s="63" t="str">
        <f t="shared" si="1"/>
        <v/>
      </c>
      <c r="D628" s="64" t="str">
        <f t="shared" si="2"/>
        <v/>
      </c>
      <c r="E628" s="64" t="str">
        <f t="shared" si="3"/>
        <v/>
      </c>
      <c r="F628" s="65" t="str">
        <f>IF(C628="","",IF(AND(Frec_capitalizacion="Diaria",$D$9="Si"),H627*((1+$D$12)^(VLOOKUP(Frec_deposito,Cantidad_dias,2,0))-1),H627*$D$12))</f>
        <v/>
      </c>
      <c r="G628" s="65" t="str">
        <f t="shared" si="4"/>
        <v/>
      </c>
      <c r="H628" s="65" t="str">
        <f t="shared" si="5"/>
        <v/>
      </c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ht="15.75" customHeight="1">
      <c r="A629" s="3"/>
      <c r="B629" s="9"/>
      <c r="C629" s="63" t="str">
        <f t="shared" si="1"/>
        <v/>
      </c>
      <c r="D629" s="64" t="str">
        <f t="shared" si="2"/>
        <v/>
      </c>
      <c r="E629" s="64" t="str">
        <f t="shared" si="3"/>
        <v/>
      </c>
      <c r="F629" s="65" t="str">
        <f>IF(C629="","",IF(AND(Frec_capitalizacion="Diaria",$D$9="Si"),H628*((1+$D$12)^(VLOOKUP(Frec_deposito,Cantidad_dias,2,0))-1),H628*$D$12))</f>
        <v/>
      </c>
      <c r="G629" s="65" t="str">
        <f t="shared" si="4"/>
        <v/>
      </c>
      <c r="H629" s="65" t="str">
        <f t="shared" si="5"/>
        <v/>
      </c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ht="15.75" customHeight="1">
      <c r="A630" s="3"/>
      <c r="B630" s="9"/>
      <c r="C630" s="63" t="str">
        <f t="shared" si="1"/>
        <v/>
      </c>
      <c r="D630" s="64" t="str">
        <f t="shared" si="2"/>
        <v/>
      </c>
      <c r="E630" s="64" t="str">
        <f t="shared" si="3"/>
        <v/>
      </c>
      <c r="F630" s="65" t="str">
        <f>IF(C630="","",IF(AND(Frec_capitalizacion="Diaria",$D$9="Si"),H629*((1+$D$12)^(VLOOKUP(Frec_deposito,Cantidad_dias,2,0))-1),H629*$D$12))</f>
        <v/>
      </c>
      <c r="G630" s="65" t="str">
        <f t="shared" si="4"/>
        <v/>
      </c>
      <c r="H630" s="65" t="str">
        <f t="shared" si="5"/>
        <v/>
      </c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ht="15.75" customHeight="1">
      <c r="A631" s="3"/>
      <c r="B631" s="9"/>
      <c r="C631" s="63" t="str">
        <f t="shared" si="1"/>
        <v/>
      </c>
      <c r="D631" s="64" t="str">
        <f t="shared" si="2"/>
        <v/>
      </c>
      <c r="E631" s="64" t="str">
        <f t="shared" si="3"/>
        <v/>
      </c>
      <c r="F631" s="65" t="str">
        <f>IF(C631="","",IF(AND(Frec_capitalizacion="Diaria",$D$9="Si"),H630*((1+$D$12)^(VLOOKUP(Frec_deposito,Cantidad_dias,2,0))-1),H630*$D$12))</f>
        <v/>
      </c>
      <c r="G631" s="65" t="str">
        <f t="shared" si="4"/>
        <v/>
      </c>
      <c r="H631" s="65" t="str">
        <f t="shared" si="5"/>
        <v/>
      </c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ht="15.75" customHeight="1">
      <c r="A632" s="3"/>
      <c r="B632" s="9"/>
      <c r="C632" s="63" t="str">
        <f t="shared" si="1"/>
        <v/>
      </c>
      <c r="D632" s="64" t="str">
        <f t="shared" si="2"/>
        <v/>
      </c>
      <c r="E632" s="64" t="str">
        <f t="shared" si="3"/>
        <v/>
      </c>
      <c r="F632" s="65" t="str">
        <f>IF(C632="","",IF(AND(Frec_capitalizacion="Diaria",$D$9="Si"),H631*((1+$D$12)^(VLOOKUP(Frec_deposito,Cantidad_dias,2,0))-1),H631*$D$12))</f>
        <v/>
      </c>
      <c r="G632" s="65" t="str">
        <f t="shared" si="4"/>
        <v/>
      </c>
      <c r="H632" s="65" t="str">
        <f t="shared" si="5"/>
        <v/>
      </c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ht="15.75" customHeight="1">
      <c r="A633" s="3"/>
      <c r="B633" s="9"/>
      <c r="C633" s="63" t="str">
        <f t="shared" si="1"/>
        <v/>
      </c>
      <c r="D633" s="64" t="str">
        <f t="shared" si="2"/>
        <v/>
      </c>
      <c r="E633" s="64" t="str">
        <f t="shared" si="3"/>
        <v/>
      </c>
      <c r="F633" s="65" t="str">
        <f>IF(C633="","",IF(AND(Frec_capitalizacion="Diaria",$D$9="Si"),H632*((1+$D$12)^(VLOOKUP(Frec_deposito,Cantidad_dias,2,0))-1),H632*$D$12))</f>
        <v/>
      </c>
      <c r="G633" s="65" t="str">
        <f t="shared" si="4"/>
        <v/>
      </c>
      <c r="H633" s="65" t="str">
        <f t="shared" si="5"/>
        <v/>
      </c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ht="15.75" customHeight="1">
      <c r="A634" s="3"/>
      <c r="B634" s="9"/>
      <c r="C634" s="63" t="str">
        <f t="shared" si="1"/>
        <v/>
      </c>
      <c r="D634" s="64" t="str">
        <f t="shared" si="2"/>
        <v/>
      </c>
      <c r="E634" s="64" t="str">
        <f t="shared" si="3"/>
        <v/>
      </c>
      <c r="F634" s="65" t="str">
        <f>IF(C634="","",IF(AND(Frec_capitalizacion="Diaria",$D$9="Si"),H633*((1+$D$12)^(VLOOKUP(Frec_deposito,Cantidad_dias,2,0))-1),H633*$D$12))</f>
        <v/>
      </c>
      <c r="G634" s="65" t="str">
        <f t="shared" si="4"/>
        <v/>
      </c>
      <c r="H634" s="65" t="str">
        <f t="shared" si="5"/>
        <v/>
      </c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ht="15.75" customHeight="1">
      <c r="A635" s="3"/>
      <c r="B635" s="9"/>
      <c r="C635" s="63" t="str">
        <f t="shared" si="1"/>
        <v/>
      </c>
      <c r="D635" s="64" t="str">
        <f t="shared" si="2"/>
        <v/>
      </c>
      <c r="E635" s="64" t="str">
        <f t="shared" si="3"/>
        <v/>
      </c>
      <c r="F635" s="65" t="str">
        <f>IF(C635="","",IF(AND(Frec_capitalizacion="Diaria",$D$9="Si"),H634*((1+$D$12)^(VLOOKUP(Frec_deposito,Cantidad_dias,2,0))-1),H634*$D$12))</f>
        <v/>
      </c>
      <c r="G635" s="65" t="str">
        <f t="shared" si="4"/>
        <v/>
      </c>
      <c r="H635" s="65" t="str">
        <f t="shared" si="5"/>
        <v/>
      </c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ht="15.75" customHeight="1">
      <c r="A636" s="3"/>
      <c r="B636" s="9"/>
      <c r="C636" s="63" t="str">
        <f t="shared" si="1"/>
        <v/>
      </c>
      <c r="D636" s="64" t="str">
        <f t="shared" si="2"/>
        <v/>
      </c>
      <c r="E636" s="64" t="str">
        <f t="shared" si="3"/>
        <v/>
      </c>
      <c r="F636" s="65" t="str">
        <f>IF(C636="","",IF(AND(Frec_capitalizacion="Diaria",$D$9="Si"),H635*((1+$D$12)^(VLOOKUP(Frec_deposito,Cantidad_dias,2,0))-1),H635*$D$12))</f>
        <v/>
      </c>
      <c r="G636" s="65" t="str">
        <f t="shared" si="4"/>
        <v/>
      </c>
      <c r="H636" s="65" t="str">
        <f t="shared" si="5"/>
        <v/>
      </c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ht="15.75" customHeight="1">
      <c r="A637" s="3"/>
      <c r="B637" s="9"/>
      <c r="C637" s="63" t="str">
        <f t="shared" si="1"/>
        <v/>
      </c>
      <c r="D637" s="64" t="str">
        <f t="shared" si="2"/>
        <v/>
      </c>
      <c r="E637" s="64" t="str">
        <f t="shared" si="3"/>
        <v/>
      </c>
      <c r="F637" s="65" t="str">
        <f>IF(C637="","",IF(AND(Frec_capitalizacion="Diaria",$D$9="Si"),H636*((1+$D$12)^(VLOOKUP(Frec_deposito,Cantidad_dias,2,0))-1),H636*$D$12))</f>
        <v/>
      </c>
      <c r="G637" s="65" t="str">
        <f t="shared" si="4"/>
        <v/>
      </c>
      <c r="H637" s="65" t="str">
        <f t="shared" si="5"/>
        <v/>
      </c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ht="15.75" customHeight="1">
      <c r="A638" s="3"/>
      <c r="B638" s="9"/>
      <c r="C638" s="63" t="str">
        <f t="shared" si="1"/>
        <v/>
      </c>
      <c r="D638" s="64" t="str">
        <f t="shared" si="2"/>
        <v/>
      </c>
      <c r="E638" s="64" t="str">
        <f t="shared" si="3"/>
        <v/>
      </c>
      <c r="F638" s="65" t="str">
        <f>IF(C638="","",IF(AND(Frec_capitalizacion="Diaria",$D$9="Si"),H637*((1+$D$12)^(VLOOKUP(Frec_deposito,Cantidad_dias,2,0))-1),H637*$D$12))</f>
        <v/>
      </c>
      <c r="G638" s="65" t="str">
        <f t="shared" si="4"/>
        <v/>
      </c>
      <c r="H638" s="65" t="str">
        <f t="shared" si="5"/>
        <v/>
      </c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ht="15.75" customHeight="1">
      <c r="A639" s="3"/>
      <c r="B639" s="9"/>
      <c r="C639" s="63" t="str">
        <f t="shared" si="1"/>
        <v/>
      </c>
      <c r="D639" s="64" t="str">
        <f t="shared" si="2"/>
        <v/>
      </c>
      <c r="E639" s="64" t="str">
        <f t="shared" si="3"/>
        <v/>
      </c>
      <c r="F639" s="65" t="str">
        <f>IF(C639="","",IF(AND(Frec_capitalizacion="Diaria",$D$9="Si"),H638*((1+$D$12)^(VLOOKUP(Frec_deposito,Cantidad_dias,2,0))-1),H638*$D$12))</f>
        <v/>
      </c>
      <c r="G639" s="65" t="str">
        <f t="shared" si="4"/>
        <v/>
      </c>
      <c r="H639" s="65" t="str">
        <f t="shared" si="5"/>
        <v/>
      </c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ht="15.75" customHeight="1">
      <c r="A640" s="3"/>
      <c r="B640" s="9"/>
      <c r="C640" s="63" t="str">
        <f t="shared" si="1"/>
        <v/>
      </c>
      <c r="D640" s="64" t="str">
        <f t="shared" si="2"/>
        <v/>
      </c>
      <c r="E640" s="64" t="str">
        <f t="shared" si="3"/>
        <v/>
      </c>
      <c r="F640" s="65" t="str">
        <f>IF(C640="","",IF(AND(Frec_capitalizacion="Diaria",$D$9="Si"),H639*((1+$D$12)^(VLOOKUP(Frec_deposito,Cantidad_dias,2,0))-1),H639*$D$12))</f>
        <v/>
      </c>
      <c r="G640" s="65" t="str">
        <f t="shared" si="4"/>
        <v/>
      </c>
      <c r="H640" s="65" t="str">
        <f t="shared" si="5"/>
        <v/>
      </c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ht="15.75" customHeight="1">
      <c r="A641" s="3"/>
      <c r="B641" s="9"/>
      <c r="C641" s="63" t="str">
        <f t="shared" si="1"/>
        <v/>
      </c>
      <c r="D641" s="64" t="str">
        <f t="shared" si="2"/>
        <v/>
      </c>
      <c r="E641" s="64" t="str">
        <f t="shared" si="3"/>
        <v/>
      </c>
      <c r="F641" s="65" t="str">
        <f>IF(C641="","",IF(AND(Frec_capitalizacion="Diaria",$D$9="Si"),H640*((1+$D$12)^(VLOOKUP(Frec_deposito,Cantidad_dias,2,0))-1),H640*$D$12))</f>
        <v/>
      </c>
      <c r="G641" s="65" t="str">
        <f t="shared" si="4"/>
        <v/>
      </c>
      <c r="H641" s="65" t="str">
        <f t="shared" si="5"/>
        <v/>
      </c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ht="15.75" customHeight="1">
      <c r="A642" s="3"/>
      <c r="B642" s="9"/>
      <c r="C642" s="63" t="str">
        <f t="shared" si="1"/>
        <v/>
      </c>
      <c r="D642" s="64" t="str">
        <f t="shared" si="2"/>
        <v/>
      </c>
      <c r="E642" s="64" t="str">
        <f t="shared" si="3"/>
        <v/>
      </c>
      <c r="F642" s="65" t="str">
        <f>IF(C642="","",IF(AND(Frec_capitalizacion="Diaria",$D$9="Si"),H641*((1+$D$12)^(VLOOKUP(Frec_deposito,Cantidad_dias,2,0))-1),H641*$D$12))</f>
        <v/>
      </c>
      <c r="G642" s="65" t="str">
        <f t="shared" si="4"/>
        <v/>
      </c>
      <c r="H642" s="65" t="str">
        <f t="shared" si="5"/>
        <v/>
      </c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ht="15.75" customHeight="1">
      <c r="A643" s="3"/>
      <c r="B643" s="9"/>
      <c r="C643" s="63" t="str">
        <f t="shared" si="1"/>
        <v/>
      </c>
      <c r="D643" s="64" t="str">
        <f t="shared" si="2"/>
        <v/>
      </c>
      <c r="E643" s="64" t="str">
        <f t="shared" si="3"/>
        <v/>
      </c>
      <c r="F643" s="65" t="str">
        <f>IF(C643="","",IF(AND(Frec_capitalizacion="Diaria",$D$9="Si"),H642*((1+$D$12)^(VLOOKUP(Frec_deposito,Cantidad_dias,2,0))-1),H642*$D$12))</f>
        <v/>
      </c>
      <c r="G643" s="65" t="str">
        <f t="shared" si="4"/>
        <v/>
      </c>
      <c r="H643" s="65" t="str">
        <f t="shared" si="5"/>
        <v/>
      </c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ht="15.75" customHeight="1">
      <c r="A644" s="3"/>
      <c r="B644" s="9"/>
      <c r="C644" s="63" t="str">
        <f t="shared" si="1"/>
        <v/>
      </c>
      <c r="D644" s="64" t="str">
        <f t="shared" si="2"/>
        <v/>
      </c>
      <c r="E644" s="64" t="str">
        <f t="shared" si="3"/>
        <v/>
      </c>
      <c r="F644" s="65" t="str">
        <f>IF(C644="","",IF(AND(Frec_capitalizacion="Diaria",$D$9="Si"),H643*((1+$D$12)^(VLOOKUP(Frec_deposito,Cantidad_dias,2,0))-1),H643*$D$12))</f>
        <v/>
      </c>
      <c r="G644" s="65" t="str">
        <f t="shared" si="4"/>
        <v/>
      </c>
      <c r="H644" s="65" t="str">
        <f t="shared" si="5"/>
        <v/>
      </c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ht="15.75" customHeight="1">
      <c r="A645" s="3"/>
      <c r="B645" s="9"/>
      <c r="C645" s="63" t="str">
        <f t="shared" si="1"/>
        <v/>
      </c>
      <c r="D645" s="64" t="str">
        <f t="shared" si="2"/>
        <v/>
      </c>
      <c r="E645" s="64" t="str">
        <f t="shared" si="3"/>
        <v/>
      </c>
      <c r="F645" s="65" t="str">
        <f>IF(C645="","",IF(AND(Frec_capitalizacion="Diaria",$D$9="Si"),H644*((1+$D$12)^(VLOOKUP(Frec_deposito,Cantidad_dias,2,0))-1),H644*$D$12))</f>
        <v/>
      </c>
      <c r="G645" s="65" t="str">
        <f t="shared" si="4"/>
        <v/>
      </c>
      <c r="H645" s="65" t="str">
        <f t="shared" si="5"/>
        <v/>
      </c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ht="15.75" customHeight="1">
      <c r="A646" s="3"/>
      <c r="B646" s="9"/>
      <c r="C646" s="63" t="str">
        <f t="shared" si="1"/>
        <v/>
      </c>
      <c r="D646" s="64" t="str">
        <f t="shared" si="2"/>
        <v/>
      </c>
      <c r="E646" s="64" t="str">
        <f t="shared" si="3"/>
        <v/>
      </c>
      <c r="F646" s="65" t="str">
        <f>IF(C646="","",IF(AND(Frec_capitalizacion="Diaria",$D$9="Si"),H645*((1+$D$12)^(VLOOKUP(Frec_deposito,Cantidad_dias,2,0))-1),H645*$D$12))</f>
        <v/>
      </c>
      <c r="G646" s="65" t="str">
        <f t="shared" si="4"/>
        <v/>
      </c>
      <c r="H646" s="65" t="str">
        <f t="shared" si="5"/>
        <v/>
      </c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ht="15.75" customHeight="1">
      <c r="A647" s="3"/>
      <c r="B647" s="9"/>
      <c r="C647" s="63" t="str">
        <f t="shared" si="1"/>
        <v/>
      </c>
      <c r="D647" s="64" t="str">
        <f t="shared" si="2"/>
        <v/>
      </c>
      <c r="E647" s="64" t="str">
        <f t="shared" si="3"/>
        <v/>
      </c>
      <c r="F647" s="65" t="str">
        <f>IF(C647="","",IF(AND(Frec_capitalizacion="Diaria",$D$9="Si"),H646*((1+$D$12)^(VLOOKUP(Frec_deposito,Cantidad_dias,2,0))-1),H646*$D$12))</f>
        <v/>
      </c>
      <c r="G647" s="65" t="str">
        <f t="shared" si="4"/>
        <v/>
      </c>
      <c r="H647" s="65" t="str">
        <f t="shared" si="5"/>
        <v/>
      </c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ht="15.75" customHeight="1">
      <c r="A648" s="3"/>
      <c r="B648" s="9"/>
      <c r="C648" s="63" t="str">
        <f t="shared" si="1"/>
        <v/>
      </c>
      <c r="D648" s="64" t="str">
        <f t="shared" si="2"/>
        <v/>
      </c>
      <c r="E648" s="64" t="str">
        <f t="shared" si="3"/>
        <v/>
      </c>
      <c r="F648" s="65" t="str">
        <f>IF(C648="","",IF(AND(Frec_capitalizacion="Diaria",$D$9="Si"),H647*((1+$D$12)^(VLOOKUP(Frec_deposito,Cantidad_dias,2,0))-1),H647*$D$12))</f>
        <v/>
      </c>
      <c r="G648" s="65" t="str">
        <f t="shared" si="4"/>
        <v/>
      </c>
      <c r="H648" s="65" t="str">
        <f t="shared" si="5"/>
        <v/>
      </c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ht="15.75" customHeight="1">
      <c r="A649" s="3"/>
      <c r="B649" s="9"/>
      <c r="C649" s="63" t="str">
        <f t="shared" si="1"/>
        <v/>
      </c>
      <c r="D649" s="64" t="str">
        <f t="shared" si="2"/>
        <v/>
      </c>
      <c r="E649" s="64" t="str">
        <f t="shared" si="3"/>
        <v/>
      </c>
      <c r="F649" s="65" t="str">
        <f>IF(C649="","",IF(AND(Frec_capitalizacion="Diaria",$D$9="Si"),H648*((1+$D$12)^(VLOOKUP(Frec_deposito,Cantidad_dias,2,0))-1),H648*$D$12))</f>
        <v/>
      </c>
      <c r="G649" s="65" t="str">
        <f t="shared" si="4"/>
        <v/>
      </c>
      <c r="H649" s="65" t="str">
        <f t="shared" si="5"/>
        <v/>
      </c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ht="15.75" customHeight="1">
      <c r="A650" s="3"/>
      <c r="B650" s="9"/>
      <c r="C650" s="63" t="str">
        <f t="shared" si="1"/>
        <v/>
      </c>
      <c r="D650" s="64" t="str">
        <f t="shared" si="2"/>
        <v/>
      </c>
      <c r="E650" s="64" t="str">
        <f t="shared" si="3"/>
        <v/>
      </c>
      <c r="F650" s="65" t="str">
        <f>IF(C650="","",IF(AND(Frec_capitalizacion="Diaria",$D$9="Si"),H649*((1+$D$12)^(VLOOKUP(Frec_deposito,Cantidad_dias,2,0))-1),H649*$D$12))</f>
        <v/>
      </c>
      <c r="G650" s="65" t="str">
        <f t="shared" si="4"/>
        <v/>
      </c>
      <c r="H650" s="65" t="str">
        <f t="shared" si="5"/>
        <v/>
      </c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ht="15.75" customHeight="1">
      <c r="A651" s="3"/>
      <c r="B651" s="9"/>
      <c r="C651" s="63" t="str">
        <f t="shared" si="1"/>
        <v/>
      </c>
      <c r="D651" s="64" t="str">
        <f t="shared" si="2"/>
        <v/>
      </c>
      <c r="E651" s="64" t="str">
        <f t="shared" si="3"/>
        <v/>
      </c>
      <c r="F651" s="65" t="str">
        <f>IF(C651="","",IF(AND(Frec_capitalizacion="Diaria",$D$9="Si"),H650*((1+$D$12)^(VLOOKUP(Frec_deposito,Cantidad_dias,2,0))-1),H650*$D$12))</f>
        <v/>
      </c>
      <c r="G651" s="65" t="str">
        <f t="shared" si="4"/>
        <v/>
      </c>
      <c r="H651" s="65" t="str">
        <f t="shared" si="5"/>
        <v/>
      </c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ht="15.75" customHeight="1">
      <c r="A652" s="3"/>
      <c r="B652" s="9"/>
      <c r="C652" s="63" t="str">
        <f t="shared" si="1"/>
        <v/>
      </c>
      <c r="D652" s="64" t="str">
        <f t="shared" si="2"/>
        <v/>
      </c>
      <c r="E652" s="64" t="str">
        <f t="shared" si="3"/>
        <v/>
      </c>
      <c r="F652" s="65" t="str">
        <f>IF(C652="","",IF(AND(Frec_capitalizacion="Diaria",$D$9="Si"),H651*((1+$D$12)^(VLOOKUP(Frec_deposito,Cantidad_dias,2,0))-1),H651*$D$12))</f>
        <v/>
      </c>
      <c r="G652" s="65" t="str">
        <f t="shared" si="4"/>
        <v/>
      </c>
      <c r="H652" s="65" t="str">
        <f t="shared" si="5"/>
        <v/>
      </c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ht="15.75" customHeight="1">
      <c r="A653" s="3"/>
      <c r="B653" s="9"/>
      <c r="C653" s="63" t="str">
        <f t="shared" si="1"/>
        <v/>
      </c>
      <c r="D653" s="64" t="str">
        <f t="shared" si="2"/>
        <v/>
      </c>
      <c r="E653" s="64" t="str">
        <f t="shared" si="3"/>
        <v/>
      </c>
      <c r="F653" s="65" t="str">
        <f>IF(C653="","",IF(AND(Frec_capitalizacion="Diaria",$D$9="Si"),H652*((1+$D$12)^(VLOOKUP(Frec_deposito,Cantidad_dias,2,0))-1),H652*$D$12))</f>
        <v/>
      </c>
      <c r="G653" s="65" t="str">
        <f t="shared" si="4"/>
        <v/>
      </c>
      <c r="H653" s="65" t="str">
        <f t="shared" si="5"/>
        <v/>
      </c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ht="15.75" customHeight="1">
      <c r="A654" s="3"/>
      <c r="B654" s="9"/>
      <c r="C654" s="63" t="str">
        <f t="shared" si="1"/>
        <v/>
      </c>
      <c r="D654" s="64" t="str">
        <f t="shared" si="2"/>
        <v/>
      </c>
      <c r="E654" s="64" t="str">
        <f t="shared" si="3"/>
        <v/>
      </c>
      <c r="F654" s="65" t="str">
        <f>IF(C654="","",IF(AND(Frec_capitalizacion="Diaria",$D$9="Si"),H653*((1+$D$12)^(VLOOKUP(Frec_deposito,Cantidad_dias,2,0))-1),H653*$D$12))</f>
        <v/>
      </c>
      <c r="G654" s="65" t="str">
        <f t="shared" si="4"/>
        <v/>
      </c>
      <c r="H654" s="65" t="str">
        <f t="shared" si="5"/>
        <v/>
      </c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ht="15.75" customHeight="1">
      <c r="A655" s="3"/>
      <c r="B655" s="9"/>
      <c r="C655" s="63" t="str">
        <f t="shared" si="1"/>
        <v/>
      </c>
      <c r="D655" s="64" t="str">
        <f t="shared" si="2"/>
        <v/>
      </c>
      <c r="E655" s="64" t="str">
        <f t="shared" si="3"/>
        <v/>
      </c>
      <c r="F655" s="65" t="str">
        <f>IF(C655="","",IF(AND(Frec_capitalizacion="Diaria",$D$9="Si"),H654*((1+$D$12)^(VLOOKUP(Frec_deposito,Cantidad_dias,2,0))-1),H654*$D$12))</f>
        <v/>
      </c>
      <c r="G655" s="65" t="str">
        <f t="shared" si="4"/>
        <v/>
      </c>
      <c r="H655" s="65" t="str">
        <f t="shared" si="5"/>
        <v/>
      </c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ht="15.75" customHeight="1">
      <c r="A656" s="3"/>
      <c r="B656" s="9"/>
      <c r="C656" s="63" t="str">
        <f t="shared" si="1"/>
        <v/>
      </c>
      <c r="D656" s="64" t="str">
        <f t="shared" si="2"/>
        <v/>
      </c>
      <c r="E656" s="64" t="str">
        <f t="shared" si="3"/>
        <v/>
      </c>
      <c r="F656" s="65" t="str">
        <f>IF(C656="","",IF(AND(Frec_capitalizacion="Diaria",$D$9="Si"),H655*((1+$D$12)^(VLOOKUP(Frec_deposito,Cantidad_dias,2,0))-1),H655*$D$12))</f>
        <v/>
      </c>
      <c r="G656" s="65" t="str">
        <f t="shared" si="4"/>
        <v/>
      </c>
      <c r="H656" s="65" t="str">
        <f t="shared" si="5"/>
        <v/>
      </c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ht="15.75" customHeight="1">
      <c r="A657" s="3"/>
      <c r="B657" s="9"/>
      <c r="C657" s="63" t="str">
        <f t="shared" si="1"/>
        <v/>
      </c>
      <c r="D657" s="64" t="str">
        <f t="shared" si="2"/>
        <v/>
      </c>
      <c r="E657" s="64" t="str">
        <f t="shared" si="3"/>
        <v/>
      </c>
      <c r="F657" s="65" t="str">
        <f>IF(C657="","",IF(AND(Frec_capitalizacion="Diaria",$D$9="Si"),H656*((1+$D$12)^(VLOOKUP(Frec_deposito,Cantidad_dias,2,0))-1),H656*$D$12))</f>
        <v/>
      </c>
      <c r="G657" s="65" t="str">
        <f t="shared" si="4"/>
        <v/>
      </c>
      <c r="H657" s="65" t="str">
        <f t="shared" si="5"/>
        <v/>
      </c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ht="15.75" customHeight="1">
      <c r="A658" s="3"/>
      <c r="B658" s="9"/>
      <c r="C658" s="63" t="str">
        <f t="shared" si="1"/>
        <v/>
      </c>
      <c r="D658" s="64" t="str">
        <f t="shared" si="2"/>
        <v/>
      </c>
      <c r="E658" s="64" t="str">
        <f t="shared" si="3"/>
        <v/>
      </c>
      <c r="F658" s="65" t="str">
        <f>IF(C658="","",IF(AND(Frec_capitalizacion="Diaria",$D$9="Si"),H657*((1+$D$12)^(VLOOKUP(Frec_deposito,Cantidad_dias,2,0))-1),H657*$D$12))</f>
        <v/>
      </c>
      <c r="G658" s="65" t="str">
        <f t="shared" si="4"/>
        <v/>
      </c>
      <c r="H658" s="65" t="str">
        <f t="shared" si="5"/>
        <v/>
      </c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ht="15.75" customHeight="1">
      <c r="A659" s="3"/>
      <c r="B659" s="9"/>
      <c r="C659" s="63" t="str">
        <f t="shared" si="1"/>
        <v/>
      </c>
      <c r="D659" s="64" t="str">
        <f t="shared" si="2"/>
        <v/>
      </c>
      <c r="E659" s="64" t="str">
        <f t="shared" si="3"/>
        <v/>
      </c>
      <c r="F659" s="65" t="str">
        <f>IF(C659="","",IF(AND(Frec_capitalizacion="Diaria",$D$9="Si"),H658*((1+$D$12)^(VLOOKUP(Frec_deposito,Cantidad_dias,2,0))-1),H658*$D$12))</f>
        <v/>
      </c>
      <c r="G659" s="65" t="str">
        <f t="shared" si="4"/>
        <v/>
      </c>
      <c r="H659" s="65" t="str">
        <f t="shared" si="5"/>
        <v/>
      </c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ht="15.75" customHeight="1">
      <c r="A660" s="3"/>
      <c r="B660" s="9"/>
      <c r="C660" s="63" t="str">
        <f t="shared" si="1"/>
        <v/>
      </c>
      <c r="D660" s="64" t="str">
        <f t="shared" si="2"/>
        <v/>
      </c>
      <c r="E660" s="64" t="str">
        <f t="shared" si="3"/>
        <v/>
      </c>
      <c r="F660" s="65" t="str">
        <f>IF(C660="","",IF(AND(Frec_capitalizacion="Diaria",$D$9="Si"),H659*((1+$D$12)^(VLOOKUP(Frec_deposito,Cantidad_dias,2,0))-1),H659*$D$12))</f>
        <v/>
      </c>
      <c r="G660" s="65" t="str">
        <f t="shared" si="4"/>
        <v/>
      </c>
      <c r="H660" s="65" t="str">
        <f t="shared" si="5"/>
        <v/>
      </c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ht="15.75" customHeight="1">
      <c r="A661" s="3"/>
      <c r="B661" s="9"/>
      <c r="C661" s="63" t="str">
        <f t="shared" si="1"/>
        <v/>
      </c>
      <c r="D661" s="64" t="str">
        <f t="shared" si="2"/>
        <v/>
      </c>
      <c r="E661" s="64" t="str">
        <f t="shared" si="3"/>
        <v/>
      </c>
      <c r="F661" s="65" t="str">
        <f>IF(C661="","",IF(AND(Frec_capitalizacion="Diaria",$D$9="Si"),H660*((1+$D$12)^(VLOOKUP(Frec_deposito,Cantidad_dias,2,0))-1),H660*$D$12))</f>
        <v/>
      </c>
      <c r="G661" s="65" t="str">
        <f t="shared" si="4"/>
        <v/>
      </c>
      <c r="H661" s="65" t="str">
        <f t="shared" si="5"/>
        <v/>
      </c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ht="15.75" customHeight="1">
      <c r="A662" s="3"/>
      <c r="B662" s="9"/>
      <c r="C662" s="63" t="str">
        <f t="shared" si="1"/>
        <v/>
      </c>
      <c r="D662" s="64" t="str">
        <f t="shared" si="2"/>
        <v/>
      </c>
      <c r="E662" s="64" t="str">
        <f t="shared" si="3"/>
        <v/>
      </c>
      <c r="F662" s="65" t="str">
        <f>IF(C662="","",IF(AND(Frec_capitalizacion="Diaria",$D$9="Si"),H661*((1+$D$12)^(VLOOKUP(Frec_deposito,Cantidad_dias,2,0))-1),H661*$D$12))</f>
        <v/>
      </c>
      <c r="G662" s="65" t="str">
        <f t="shared" si="4"/>
        <v/>
      </c>
      <c r="H662" s="65" t="str">
        <f t="shared" si="5"/>
        <v/>
      </c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ht="15.75" customHeight="1">
      <c r="A663" s="3"/>
      <c r="B663" s="9"/>
      <c r="C663" s="63" t="str">
        <f t="shared" si="1"/>
        <v/>
      </c>
      <c r="D663" s="64" t="str">
        <f t="shared" si="2"/>
        <v/>
      </c>
      <c r="E663" s="64" t="str">
        <f t="shared" si="3"/>
        <v/>
      </c>
      <c r="F663" s="65" t="str">
        <f>IF(C663="","",IF(AND(Frec_capitalizacion="Diaria",$D$9="Si"),H662*((1+$D$12)^(VLOOKUP(Frec_deposito,Cantidad_dias,2,0))-1),H662*$D$12))</f>
        <v/>
      </c>
      <c r="G663" s="65" t="str">
        <f t="shared" si="4"/>
        <v/>
      </c>
      <c r="H663" s="65" t="str">
        <f t="shared" si="5"/>
        <v/>
      </c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ht="15.75" customHeight="1">
      <c r="A664" s="3"/>
      <c r="B664" s="9"/>
      <c r="C664" s="63" t="str">
        <f t="shared" si="1"/>
        <v/>
      </c>
      <c r="D664" s="64" t="str">
        <f t="shared" si="2"/>
        <v/>
      </c>
      <c r="E664" s="64" t="str">
        <f t="shared" si="3"/>
        <v/>
      </c>
      <c r="F664" s="65" t="str">
        <f>IF(C664="","",IF(AND(Frec_capitalizacion="Diaria",$D$9="Si"),H663*((1+$D$12)^(VLOOKUP(Frec_deposito,Cantidad_dias,2,0))-1),H663*$D$12))</f>
        <v/>
      </c>
      <c r="G664" s="65" t="str">
        <f t="shared" si="4"/>
        <v/>
      </c>
      <c r="H664" s="65" t="str">
        <f t="shared" si="5"/>
        <v/>
      </c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ht="15.75" customHeight="1">
      <c r="A665" s="3"/>
      <c r="B665" s="9"/>
      <c r="C665" s="63" t="str">
        <f t="shared" si="1"/>
        <v/>
      </c>
      <c r="D665" s="64" t="str">
        <f t="shared" si="2"/>
        <v/>
      </c>
      <c r="E665" s="64" t="str">
        <f t="shared" si="3"/>
        <v/>
      </c>
      <c r="F665" s="65" t="str">
        <f>IF(C665="","",IF(AND(Frec_capitalizacion="Diaria",$D$9="Si"),H664*((1+$D$12)^(VLOOKUP(Frec_deposito,Cantidad_dias,2,0))-1),H664*$D$12))</f>
        <v/>
      </c>
      <c r="G665" s="65" t="str">
        <f t="shared" si="4"/>
        <v/>
      </c>
      <c r="H665" s="65" t="str">
        <f t="shared" si="5"/>
        <v/>
      </c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ht="15.75" customHeight="1">
      <c r="A666" s="3"/>
      <c r="B666" s="9"/>
      <c r="C666" s="63" t="str">
        <f t="shared" si="1"/>
        <v/>
      </c>
      <c r="D666" s="64" t="str">
        <f t="shared" si="2"/>
        <v/>
      </c>
      <c r="E666" s="64" t="str">
        <f t="shared" si="3"/>
        <v/>
      </c>
      <c r="F666" s="65" t="str">
        <f>IF(C666="","",IF(AND(Frec_capitalizacion="Diaria",$D$9="Si"),H665*((1+$D$12)^(VLOOKUP(Frec_deposito,Cantidad_dias,2,0))-1),H665*$D$12))</f>
        <v/>
      </c>
      <c r="G666" s="65" t="str">
        <f t="shared" si="4"/>
        <v/>
      </c>
      <c r="H666" s="65" t="str">
        <f t="shared" si="5"/>
        <v/>
      </c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ht="15.75" customHeight="1">
      <c r="A667" s="3"/>
      <c r="B667" s="9"/>
      <c r="C667" s="63" t="str">
        <f t="shared" si="1"/>
        <v/>
      </c>
      <c r="D667" s="64" t="str">
        <f t="shared" si="2"/>
        <v/>
      </c>
      <c r="E667" s="64" t="str">
        <f t="shared" si="3"/>
        <v/>
      </c>
      <c r="F667" s="65" t="str">
        <f>IF(C667="","",IF(AND(Frec_capitalizacion="Diaria",$D$9="Si"),H666*((1+$D$12)^(VLOOKUP(Frec_deposito,Cantidad_dias,2,0))-1),H666*$D$12))</f>
        <v/>
      </c>
      <c r="G667" s="65" t="str">
        <f t="shared" si="4"/>
        <v/>
      </c>
      <c r="H667" s="65" t="str">
        <f t="shared" si="5"/>
        <v/>
      </c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ht="15.75" customHeight="1">
      <c r="A668" s="3"/>
      <c r="B668" s="9"/>
      <c r="C668" s="63" t="str">
        <f t="shared" si="1"/>
        <v/>
      </c>
      <c r="D668" s="64" t="str">
        <f t="shared" si="2"/>
        <v/>
      </c>
      <c r="E668" s="64" t="str">
        <f t="shared" si="3"/>
        <v/>
      </c>
      <c r="F668" s="65" t="str">
        <f>IF(C668="","",IF(AND(Frec_capitalizacion="Diaria",$D$9="Si"),H667*((1+$D$12)^(VLOOKUP(Frec_deposito,Cantidad_dias,2,0))-1),H667*$D$12))</f>
        <v/>
      </c>
      <c r="G668" s="65" t="str">
        <f t="shared" si="4"/>
        <v/>
      </c>
      <c r="H668" s="65" t="str">
        <f t="shared" si="5"/>
        <v/>
      </c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ht="15.75" customHeight="1">
      <c r="A669" s="3"/>
      <c r="B669" s="9"/>
      <c r="C669" s="63" t="str">
        <f t="shared" si="1"/>
        <v/>
      </c>
      <c r="D669" s="64" t="str">
        <f t="shared" si="2"/>
        <v/>
      </c>
      <c r="E669" s="64" t="str">
        <f t="shared" si="3"/>
        <v/>
      </c>
      <c r="F669" s="65" t="str">
        <f>IF(C669="","",IF(AND(Frec_capitalizacion="Diaria",$D$9="Si"),H668*((1+$D$12)^(VLOOKUP(Frec_deposito,Cantidad_dias,2,0))-1),H668*$D$12))</f>
        <v/>
      </c>
      <c r="G669" s="65" t="str">
        <f t="shared" si="4"/>
        <v/>
      </c>
      <c r="H669" s="65" t="str">
        <f t="shared" si="5"/>
        <v/>
      </c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ht="15.75" customHeight="1">
      <c r="A670" s="3"/>
      <c r="B670" s="9"/>
      <c r="C670" s="63" t="str">
        <f t="shared" si="1"/>
        <v/>
      </c>
      <c r="D670" s="64" t="str">
        <f t="shared" si="2"/>
        <v/>
      </c>
      <c r="E670" s="64" t="str">
        <f t="shared" si="3"/>
        <v/>
      </c>
      <c r="F670" s="65" t="str">
        <f>IF(C670="","",IF(AND(Frec_capitalizacion="Diaria",$D$9="Si"),H669*((1+$D$12)^(VLOOKUP(Frec_deposito,Cantidad_dias,2,0))-1),H669*$D$12))</f>
        <v/>
      </c>
      <c r="G670" s="65" t="str">
        <f t="shared" si="4"/>
        <v/>
      </c>
      <c r="H670" s="65" t="str">
        <f t="shared" si="5"/>
        <v/>
      </c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ht="15.75" customHeight="1">
      <c r="A671" s="3"/>
      <c r="B671" s="9"/>
      <c r="C671" s="63" t="str">
        <f t="shared" si="1"/>
        <v/>
      </c>
      <c r="D671" s="64" t="str">
        <f t="shared" si="2"/>
        <v/>
      </c>
      <c r="E671" s="64" t="str">
        <f t="shared" si="3"/>
        <v/>
      </c>
      <c r="F671" s="65" t="str">
        <f>IF(C671="","",IF(AND(Frec_capitalizacion="Diaria",$D$9="Si"),H670*((1+$D$12)^(VLOOKUP(Frec_deposito,Cantidad_dias,2,0))-1),H670*$D$12))</f>
        <v/>
      </c>
      <c r="G671" s="65" t="str">
        <f t="shared" si="4"/>
        <v/>
      </c>
      <c r="H671" s="65" t="str">
        <f t="shared" si="5"/>
        <v/>
      </c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ht="15.75" customHeight="1">
      <c r="A672" s="3"/>
      <c r="B672" s="9"/>
      <c r="C672" s="63" t="str">
        <f t="shared" si="1"/>
        <v/>
      </c>
      <c r="D672" s="64" t="str">
        <f t="shared" si="2"/>
        <v/>
      </c>
      <c r="E672" s="64" t="str">
        <f t="shared" si="3"/>
        <v/>
      </c>
      <c r="F672" s="65" t="str">
        <f>IF(C672="","",IF(AND(Frec_capitalizacion="Diaria",$D$9="Si"),H671*((1+$D$12)^(VLOOKUP(Frec_deposito,Cantidad_dias,2,0))-1),H671*$D$12))</f>
        <v/>
      </c>
      <c r="G672" s="65" t="str">
        <f t="shared" si="4"/>
        <v/>
      </c>
      <c r="H672" s="65" t="str">
        <f t="shared" si="5"/>
        <v/>
      </c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ht="15.75" customHeight="1">
      <c r="A673" s="3"/>
      <c r="B673" s="9"/>
      <c r="C673" s="63" t="str">
        <f t="shared" si="1"/>
        <v/>
      </c>
      <c r="D673" s="64" t="str">
        <f t="shared" si="2"/>
        <v/>
      </c>
      <c r="E673" s="64" t="str">
        <f t="shared" si="3"/>
        <v/>
      </c>
      <c r="F673" s="65" t="str">
        <f>IF(C673="","",IF(AND(Frec_capitalizacion="Diaria",$D$9="Si"),H672*((1+$D$12)^(VLOOKUP(Frec_deposito,Cantidad_dias,2,0))-1),H672*$D$12))</f>
        <v/>
      </c>
      <c r="G673" s="65" t="str">
        <f t="shared" si="4"/>
        <v/>
      </c>
      <c r="H673" s="65" t="str">
        <f t="shared" si="5"/>
        <v/>
      </c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ht="15.75" customHeight="1">
      <c r="A674" s="3"/>
      <c r="B674" s="9"/>
      <c r="C674" s="63" t="str">
        <f t="shared" si="1"/>
        <v/>
      </c>
      <c r="D674" s="64" t="str">
        <f t="shared" si="2"/>
        <v/>
      </c>
      <c r="E674" s="64" t="str">
        <f t="shared" si="3"/>
        <v/>
      </c>
      <c r="F674" s="65" t="str">
        <f>IF(C674="","",IF(AND(Frec_capitalizacion="Diaria",$D$9="Si"),H673*((1+$D$12)^(VLOOKUP(Frec_deposito,Cantidad_dias,2,0))-1),H673*$D$12))</f>
        <v/>
      </c>
      <c r="G674" s="65" t="str">
        <f t="shared" si="4"/>
        <v/>
      </c>
      <c r="H674" s="65" t="str">
        <f t="shared" si="5"/>
        <v/>
      </c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ht="15.75" customHeight="1">
      <c r="A675" s="1"/>
      <c r="B675" s="2"/>
      <c r="C675" s="66" t="str">
        <f t="shared" si="1"/>
        <v/>
      </c>
      <c r="D675" s="67" t="str">
        <f t="shared" si="2"/>
        <v/>
      </c>
      <c r="E675" s="67" t="str">
        <f t="shared" si="3"/>
        <v/>
      </c>
      <c r="F675" s="68" t="str">
        <f>IF(C675="","",IF(AND(Frec_capitalizacion="Diaria",$D$9="Si"),H674*((1+$D$12)^(VLOOKUP(Frec_deposito,Cantidad_dias,2,0))-1),H674*$D$12))</f>
        <v/>
      </c>
      <c r="G675" s="68" t="str">
        <f t="shared" si="4"/>
        <v/>
      </c>
      <c r="H675" s="68" t="str">
        <f t="shared" si="5"/>
        <v/>
      </c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5.75" customHeight="1">
      <c r="A676" s="1"/>
      <c r="B676" s="2"/>
      <c r="C676" s="66" t="str">
        <f t="shared" si="1"/>
        <v/>
      </c>
      <c r="D676" s="67" t="str">
        <f t="shared" si="2"/>
        <v/>
      </c>
      <c r="E676" s="67" t="str">
        <f t="shared" si="3"/>
        <v/>
      </c>
      <c r="F676" s="68" t="str">
        <f>IF(C676="","",IF(AND(Frec_capitalizacion="Diaria",$D$9="Si"),H675*((1+$D$12)^(VLOOKUP(Frec_deposito,Cantidad_dias,2,0))-1),H675*$D$12))</f>
        <v/>
      </c>
      <c r="G676" s="68" t="str">
        <f t="shared" si="4"/>
        <v/>
      </c>
      <c r="H676" s="68" t="str">
        <f t="shared" si="5"/>
        <v/>
      </c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5.75" customHeight="1">
      <c r="A677" s="1"/>
      <c r="B677" s="2"/>
      <c r="C677" s="66" t="str">
        <f t="shared" si="1"/>
        <v/>
      </c>
      <c r="D677" s="67" t="str">
        <f t="shared" si="2"/>
        <v/>
      </c>
      <c r="E677" s="67" t="str">
        <f t="shared" si="3"/>
        <v/>
      </c>
      <c r="F677" s="68" t="str">
        <f>IF(C677="","",IF(AND(Frec_capitalizacion="Diaria",$D$9="Si"),H676*((1+$D$12)^(VLOOKUP(Frec_deposito,Cantidad_dias,2,0))-1),H676*$D$12))</f>
        <v/>
      </c>
      <c r="G677" s="68" t="str">
        <f t="shared" si="4"/>
        <v/>
      </c>
      <c r="H677" s="68" t="str">
        <f t="shared" si="5"/>
        <v/>
      </c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5.75" customHeight="1">
      <c r="A678" s="1"/>
      <c r="B678" s="2"/>
      <c r="C678" s="66" t="str">
        <f t="shared" si="1"/>
        <v/>
      </c>
      <c r="D678" s="67" t="str">
        <f t="shared" si="2"/>
        <v/>
      </c>
      <c r="E678" s="67" t="str">
        <f t="shared" si="3"/>
        <v/>
      </c>
      <c r="F678" s="68" t="str">
        <f>IF(C678="","",IF(AND(Frec_capitalizacion="Diaria",$D$9="Si"),H677*((1+$D$12)^(VLOOKUP(Frec_deposito,Cantidad_dias,2,0))-1),H677*$D$12))</f>
        <v/>
      </c>
      <c r="G678" s="68" t="str">
        <f t="shared" si="4"/>
        <v/>
      </c>
      <c r="H678" s="68" t="str">
        <f t="shared" si="5"/>
        <v/>
      </c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5.75" customHeight="1">
      <c r="A679" s="1"/>
      <c r="B679" s="2"/>
      <c r="C679" s="66" t="str">
        <f t="shared" si="1"/>
        <v/>
      </c>
      <c r="D679" s="67" t="str">
        <f t="shared" si="2"/>
        <v/>
      </c>
      <c r="E679" s="67" t="str">
        <f t="shared" si="3"/>
        <v/>
      </c>
      <c r="F679" s="68" t="str">
        <f>IF(C679="","",IF(AND(Frec_capitalizacion="Diaria",$D$9="Si"),H678*((1+$D$12)^(VLOOKUP(Frec_deposito,Cantidad_dias,2,0))-1),H678*$D$12))</f>
        <v/>
      </c>
      <c r="G679" s="68" t="str">
        <f t="shared" si="4"/>
        <v/>
      </c>
      <c r="H679" s="68" t="str">
        <f t="shared" si="5"/>
        <v/>
      </c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5.75" customHeight="1">
      <c r="A680" s="1"/>
      <c r="B680" s="2"/>
      <c r="C680" s="66" t="str">
        <f t="shared" si="1"/>
        <v/>
      </c>
      <c r="D680" s="67" t="str">
        <f t="shared" si="2"/>
        <v/>
      </c>
      <c r="E680" s="67" t="str">
        <f t="shared" si="3"/>
        <v/>
      </c>
      <c r="F680" s="68" t="str">
        <f>IF(C680="","",IF(AND(Frec_capitalizacion="Diaria",$D$9="Si"),H679*((1+$D$12)^(VLOOKUP(Frec_deposito,Cantidad_dias,2,0))-1),H679*$D$12))</f>
        <v/>
      </c>
      <c r="G680" s="68" t="str">
        <f t="shared" si="4"/>
        <v/>
      </c>
      <c r="H680" s="68" t="str">
        <f t="shared" si="5"/>
        <v/>
      </c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5.75" customHeight="1">
      <c r="A681" s="1"/>
      <c r="B681" s="2"/>
      <c r="C681" s="66" t="str">
        <f t="shared" si="1"/>
        <v/>
      </c>
      <c r="D681" s="67" t="str">
        <f t="shared" si="2"/>
        <v/>
      </c>
      <c r="E681" s="67" t="str">
        <f t="shared" si="3"/>
        <v/>
      </c>
      <c r="F681" s="68" t="str">
        <f>IF(C681="","",IF(AND(Frec_capitalizacion="Diaria",$D$9="Si"),H680*((1+$D$12)^(VLOOKUP(Frec_deposito,Cantidad_dias,2,0))-1),H680*$D$12))</f>
        <v/>
      </c>
      <c r="G681" s="68" t="str">
        <f t="shared" si="4"/>
        <v/>
      </c>
      <c r="H681" s="68" t="str">
        <f t="shared" si="5"/>
        <v/>
      </c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5.75" customHeight="1">
      <c r="A682" s="1"/>
      <c r="B682" s="2"/>
      <c r="C682" s="66" t="str">
        <f t="shared" si="1"/>
        <v/>
      </c>
      <c r="D682" s="67" t="str">
        <f t="shared" si="2"/>
        <v/>
      </c>
      <c r="E682" s="67" t="str">
        <f t="shared" si="3"/>
        <v/>
      </c>
      <c r="F682" s="68" t="str">
        <f>IF(C682="","",IF(AND(Frec_capitalizacion="Diaria",$D$9="Si"),H681*((1+$D$12)^(VLOOKUP(Frec_deposito,Cantidad_dias,2,0))-1),H681*$D$12))</f>
        <v/>
      </c>
      <c r="G682" s="68" t="str">
        <f t="shared" si="4"/>
        <v/>
      </c>
      <c r="H682" s="68" t="str">
        <f t="shared" si="5"/>
        <v/>
      </c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5.75" customHeight="1">
      <c r="A683" s="1"/>
      <c r="B683" s="2"/>
      <c r="C683" s="66" t="str">
        <f t="shared" si="1"/>
        <v/>
      </c>
      <c r="D683" s="67" t="str">
        <f t="shared" si="2"/>
        <v/>
      </c>
      <c r="E683" s="67" t="str">
        <f t="shared" si="3"/>
        <v/>
      </c>
      <c r="F683" s="68" t="str">
        <f>IF(C683="","",IF(AND(Frec_capitalizacion="Diaria",$D$9="Si"),H682*((1+$D$12)^(VLOOKUP(Frec_deposito,Cantidad_dias,2,0))-1),H682*$D$12))</f>
        <v/>
      </c>
      <c r="G683" s="68" t="str">
        <f t="shared" si="4"/>
        <v/>
      </c>
      <c r="H683" s="68" t="str">
        <f t="shared" si="5"/>
        <v/>
      </c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5.75" customHeight="1">
      <c r="A684" s="1"/>
      <c r="B684" s="2"/>
      <c r="C684" s="66" t="str">
        <f t="shared" si="1"/>
        <v/>
      </c>
      <c r="D684" s="67" t="str">
        <f t="shared" si="2"/>
        <v/>
      </c>
      <c r="E684" s="67" t="str">
        <f t="shared" si="3"/>
        <v/>
      </c>
      <c r="F684" s="68" t="str">
        <f>IF(C684="","",IF(AND(Frec_capitalizacion="Diaria",$D$9="Si"),H683*((1+$D$12)^(VLOOKUP(Frec_deposito,Cantidad_dias,2,0))-1),H683*$D$12))</f>
        <v/>
      </c>
      <c r="G684" s="68" t="str">
        <f t="shared" si="4"/>
        <v/>
      </c>
      <c r="H684" s="68" t="str">
        <f t="shared" si="5"/>
        <v/>
      </c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5.75" customHeight="1">
      <c r="A685" s="1"/>
      <c r="B685" s="2"/>
      <c r="C685" s="66" t="str">
        <f t="shared" si="1"/>
        <v/>
      </c>
      <c r="D685" s="67" t="str">
        <f t="shared" si="2"/>
        <v/>
      </c>
      <c r="E685" s="67" t="str">
        <f t="shared" si="3"/>
        <v/>
      </c>
      <c r="F685" s="68" t="str">
        <f>IF(C685="","",IF(AND(Frec_capitalizacion="Diaria",$D$9="Si"),H684*((1+$D$12)^(VLOOKUP(Frec_deposito,Cantidad_dias,2,0))-1),H684*$D$12))</f>
        <v/>
      </c>
      <c r="G685" s="68" t="str">
        <f t="shared" si="4"/>
        <v/>
      </c>
      <c r="H685" s="68" t="str">
        <f t="shared" si="5"/>
        <v/>
      </c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5.75" customHeight="1">
      <c r="A686" s="1"/>
      <c r="B686" s="2"/>
      <c r="C686" s="66" t="str">
        <f t="shared" si="1"/>
        <v/>
      </c>
      <c r="D686" s="67" t="str">
        <f t="shared" si="2"/>
        <v/>
      </c>
      <c r="E686" s="67" t="str">
        <f t="shared" si="3"/>
        <v/>
      </c>
      <c r="F686" s="68" t="str">
        <f>IF(C686="","",IF(AND(Frec_capitalizacion="Diaria",$D$9="Si"),H685*((1+$D$12)^(VLOOKUP(Frec_deposito,Cantidad_dias,2,0))-1),H685*$D$12))</f>
        <v/>
      </c>
      <c r="G686" s="68" t="str">
        <f t="shared" si="4"/>
        <v/>
      </c>
      <c r="H686" s="68" t="str">
        <f t="shared" si="5"/>
        <v/>
      </c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5.75" customHeight="1">
      <c r="A687" s="1"/>
      <c r="B687" s="2"/>
      <c r="C687" s="66" t="str">
        <f t="shared" si="1"/>
        <v/>
      </c>
      <c r="D687" s="67" t="str">
        <f t="shared" si="2"/>
        <v/>
      </c>
      <c r="E687" s="67" t="str">
        <f t="shared" si="3"/>
        <v/>
      </c>
      <c r="F687" s="68" t="str">
        <f>IF(C687="","",IF(AND(Frec_capitalizacion="Diaria",$D$9="Si"),H686*((1+$D$12)^(VLOOKUP(Frec_deposito,Cantidad_dias,2,0))-1),H686*$D$12))</f>
        <v/>
      </c>
      <c r="G687" s="68" t="str">
        <f t="shared" si="4"/>
        <v/>
      </c>
      <c r="H687" s="68" t="str">
        <f t="shared" si="5"/>
        <v/>
      </c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5.75" customHeight="1">
      <c r="A688" s="1"/>
      <c r="B688" s="2"/>
      <c r="C688" s="66" t="str">
        <f t="shared" si="1"/>
        <v/>
      </c>
      <c r="D688" s="67" t="str">
        <f t="shared" si="2"/>
        <v/>
      </c>
      <c r="E688" s="67" t="str">
        <f t="shared" si="3"/>
        <v/>
      </c>
      <c r="F688" s="68" t="str">
        <f>IF(C688="","",IF(AND(Frec_capitalizacion="Diaria",$D$9="Si"),H687*((1+$D$12)^(VLOOKUP(Frec_deposito,Cantidad_dias,2,0))-1),H687*$D$12))</f>
        <v/>
      </c>
      <c r="G688" s="68" t="str">
        <f t="shared" si="4"/>
        <v/>
      </c>
      <c r="H688" s="68" t="str">
        <f t="shared" si="5"/>
        <v/>
      </c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5.75" customHeight="1">
      <c r="A689" s="1"/>
      <c r="B689" s="2"/>
      <c r="C689" s="66" t="str">
        <f t="shared" si="1"/>
        <v/>
      </c>
      <c r="D689" s="67" t="str">
        <f t="shared" si="2"/>
        <v/>
      </c>
      <c r="E689" s="67" t="str">
        <f t="shared" si="3"/>
        <v/>
      </c>
      <c r="F689" s="68" t="str">
        <f>IF(C689="","",IF(AND(Frec_capitalizacion="Diaria",$D$9="Si"),H688*((1+$D$12)^(VLOOKUP(Frec_deposito,Cantidad_dias,2,0))-1),H688*$D$12))</f>
        <v/>
      </c>
      <c r="G689" s="68" t="str">
        <f t="shared" si="4"/>
        <v/>
      </c>
      <c r="H689" s="68" t="str">
        <f t="shared" si="5"/>
        <v/>
      </c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5.75" customHeight="1">
      <c r="A690" s="1"/>
      <c r="B690" s="2"/>
      <c r="C690" s="66" t="str">
        <f t="shared" si="1"/>
        <v/>
      </c>
      <c r="D690" s="67" t="str">
        <f t="shared" si="2"/>
        <v/>
      </c>
      <c r="E690" s="67" t="str">
        <f t="shared" si="3"/>
        <v/>
      </c>
      <c r="F690" s="68" t="str">
        <f>IF(C690="","",IF(AND(Frec_capitalizacion="Diaria",$D$9="Si"),H689*((1+$D$12)^(VLOOKUP(Frec_deposito,Cantidad_dias,2,0))-1),H689*$D$12))</f>
        <v/>
      </c>
      <c r="G690" s="68" t="str">
        <f t="shared" si="4"/>
        <v/>
      </c>
      <c r="H690" s="68" t="str">
        <f t="shared" si="5"/>
        <v/>
      </c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5.75" customHeight="1">
      <c r="A691" s="1"/>
      <c r="B691" s="2"/>
      <c r="C691" s="66" t="str">
        <f t="shared" si="1"/>
        <v/>
      </c>
      <c r="D691" s="67" t="str">
        <f t="shared" si="2"/>
        <v/>
      </c>
      <c r="E691" s="67" t="str">
        <f t="shared" si="3"/>
        <v/>
      </c>
      <c r="F691" s="68" t="str">
        <f>IF(C691="","",IF(AND(Frec_capitalizacion="Diaria",$D$9="Si"),H690*((1+$D$12)^(VLOOKUP(Frec_deposito,Cantidad_dias,2,0))-1),H690*$D$12))</f>
        <v/>
      </c>
      <c r="G691" s="68" t="str">
        <f t="shared" si="4"/>
        <v/>
      </c>
      <c r="H691" s="68" t="str">
        <f t="shared" si="5"/>
        <v/>
      </c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5.75" customHeight="1">
      <c r="A692" s="1"/>
      <c r="B692" s="2"/>
      <c r="C692" s="66" t="str">
        <f t="shared" si="1"/>
        <v/>
      </c>
      <c r="D692" s="67" t="str">
        <f t="shared" si="2"/>
        <v/>
      </c>
      <c r="E692" s="67" t="str">
        <f t="shared" si="3"/>
        <v/>
      </c>
      <c r="F692" s="68" t="str">
        <f>IF(C692="","",IF(AND(Frec_capitalizacion="Diaria",$D$9="Si"),H691*((1+$D$12)^(VLOOKUP(Frec_deposito,Cantidad_dias,2,0))-1),H691*$D$12))</f>
        <v/>
      </c>
      <c r="G692" s="68" t="str">
        <f t="shared" si="4"/>
        <v/>
      </c>
      <c r="H692" s="68" t="str">
        <f t="shared" si="5"/>
        <v/>
      </c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5.75" customHeight="1">
      <c r="A693" s="1"/>
      <c r="B693" s="2"/>
      <c r="C693" s="66" t="str">
        <f t="shared" si="1"/>
        <v/>
      </c>
      <c r="D693" s="67" t="str">
        <f t="shared" si="2"/>
        <v/>
      </c>
      <c r="E693" s="67" t="str">
        <f t="shared" si="3"/>
        <v/>
      </c>
      <c r="F693" s="68" t="str">
        <f>IF(C693="","",IF(AND(Frec_capitalizacion="Diaria",$D$9="Si"),H692*((1+$D$12)^(VLOOKUP(Frec_deposito,Cantidad_dias,2,0))-1),H692*$D$12))</f>
        <v/>
      </c>
      <c r="G693" s="68" t="str">
        <f t="shared" si="4"/>
        <v/>
      </c>
      <c r="H693" s="68" t="str">
        <f t="shared" si="5"/>
        <v/>
      </c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5.75" customHeight="1">
      <c r="A694" s="1"/>
      <c r="B694" s="2"/>
      <c r="C694" s="66" t="str">
        <f t="shared" si="1"/>
        <v/>
      </c>
      <c r="D694" s="67" t="str">
        <f t="shared" si="2"/>
        <v/>
      </c>
      <c r="E694" s="67" t="str">
        <f t="shared" si="3"/>
        <v/>
      </c>
      <c r="F694" s="68" t="str">
        <f>IF(C694="","",IF(AND(Frec_capitalizacion="Diaria",$D$9="Si"),H693*((1+$D$12)^(VLOOKUP(Frec_deposito,Cantidad_dias,2,0))-1),H693*$D$12))</f>
        <v/>
      </c>
      <c r="G694" s="68" t="str">
        <f t="shared" si="4"/>
        <v/>
      </c>
      <c r="H694" s="68" t="str">
        <f t="shared" si="5"/>
        <v/>
      </c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5.75" customHeight="1">
      <c r="A695" s="1"/>
      <c r="B695" s="2"/>
      <c r="C695" s="66" t="str">
        <f t="shared" si="1"/>
        <v/>
      </c>
      <c r="D695" s="67" t="str">
        <f t="shared" si="2"/>
        <v/>
      </c>
      <c r="E695" s="67" t="str">
        <f t="shared" si="3"/>
        <v/>
      </c>
      <c r="F695" s="68" t="str">
        <f>IF(C695="","",IF(AND(Frec_capitalizacion="Diaria",$D$9="Si"),H694*((1+$D$12)^(VLOOKUP(Frec_deposito,Cantidad_dias,2,0))-1),H694*$D$12))</f>
        <v/>
      </c>
      <c r="G695" s="68" t="str">
        <f t="shared" si="4"/>
        <v/>
      </c>
      <c r="H695" s="68" t="str">
        <f t="shared" si="5"/>
        <v/>
      </c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5.75" customHeight="1">
      <c r="A696" s="1"/>
      <c r="B696" s="2"/>
      <c r="C696" s="66" t="str">
        <f t="shared" si="1"/>
        <v/>
      </c>
      <c r="D696" s="67" t="str">
        <f t="shared" si="2"/>
        <v/>
      </c>
      <c r="E696" s="67" t="str">
        <f t="shared" si="3"/>
        <v/>
      </c>
      <c r="F696" s="68" t="str">
        <f>IF(C696="","",IF(AND(Frec_capitalizacion="Diaria",$D$9="Si"),H695*((1+$D$12)^(VLOOKUP(Frec_deposito,Cantidad_dias,2,0))-1),H695*$D$12))</f>
        <v/>
      </c>
      <c r="G696" s="68" t="str">
        <f t="shared" si="4"/>
        <v/>
      </c>
      <c r="H696" s="68" t="str">
        <f t="shared" si="5"/>
        <v/>
      </c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5.75" customHeight="1">
      <c r="A697" s="1"/>
      <c r="B697" s="2"/>
      <c r="C697" s="66" t="str">
        <f t="shared" si="1"/>
        <v/>
      </c>
      <c r="D697" s="67" t="str">
        <f t="shared" si="2"/>
        <v/>
      </c>
      <c r="E697" s="67" t="str">
        <f t="shared" si="3"/>
        <v/>
      </c>
      <c r="F697" s="68" t="str">
        <f>IF(C697="","",IF(AND(Frec_capitalizacion="Diaria",$D$9="Si"),H696*((1+$D$12)^(VLOOKUP(Frec_deposito,Cantidad_dias,2,0))-1),H696*$D$12))</f>
        <v/>
      </c>
      <c r="G697" s="68" t="str">
        <f t="shared" si="4"/>
        <v/>
      </c>
      <c r="H697" s="68" t="str">
        <f t="shared" si="5"/>
        <v/>
      </c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5.75" customHeight="1">
      <c r="A698" s="1"/>
      <c r="B698" s="2"/>
      <c r="C698" s="66" t="str">
        <f t="shared" si="1"/>
        <v/>
      </c>
      <c r="D698" s="67" t="str">
        <f t="shared" si="2"/>
        <v/>
      </c>
      <c r="E698" s="67" t="str">
        <f t="shared" si="3"/>
        <v/>
      </c>
      <c r="F698" s="68" t="str">
        <f>IF(C698="","",IF(AND(Frec_capitalizacion="Diaria",$D$9="Si"),H697*((1+$D$12)^(VLOOKUP(Frec_deposito,Cantidad_dias,2,0))-1),H697*$D$12))</f>
        <v/>
      </c>
      <c r="G698" s="68" t="str">
        <f t="shared" si="4"/>
        <v/>
      </c>
      <c r="H698" s="68" t="str">
        <f t="shared" si="5"/>
        <v/>
      </c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5.75" customHeight="1">
      <c r="A699" s="1"/>
      <c r="B699" s="2"/>
      <c r="C699" s="66" t="str">
        <f t="shared" si="1"/>
        <v/>
      </c>
      <c r="D699" s="67" t="str">
        <f t="shared" si="2"/>
        <v/>
      </c>
      <c r="E699" s="67" t="str">
        <f t="shared" si="3"/>
        <v/>
      </c>
      <c r="F699" s="68" t="str">
        <f>IF(C699="","",IF(AND(Frec_capitalizacion="Diaria",$D$9="Si"),H698*((1+$D$12)^(VLOOKUP(Frec_deposito,Cantidad_dias,2,0))-1),H698*$D$12))</f>
        <v/>
      </c>
      <c r="G699" s="68" t="str">
        <f t="shared" si="4"/>
        <v/>
      </c>
      <c r="H699" s="68" t="str">
        <f t="shared" si="5"/>
        <v/>
      </c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5.75" customHeight="1">
      <c r="A700" s="1"/>
      <c r="B700" s="2"/>
      <c r="C700" s="66" t="str">
        <f t="shared" si="1"/>
        <v/>
      </c>
      <c r="D700" s="67" t="str">
        <f t="shared" si="2"/>
        <v/>
      </c>
      <c r="E700" s="67" t="str">
        <f t="shared" si="3"/>
        <v/>
      </c>
      <c r="F700" s="68" t="str">
        <f>IF(C700="","",IF(AND(Frec_capitalizacion="Diaria",$D$9="Si"),H699*((1+$D$12)^(VLOOKUP(Frec_deposito,Cantidad_dias,2,0))-1),H699*$D$12))</f>
        <v/>
      </c>
      <c r="G700" s="68" t="str">
        <f t="shared" si="4"/>
        <v/>
      </c>
      <c r="H700" s="68" t="str">
        <f t="shared" si="5"/>
        <v/>
      </c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5.75" customHeight="1">
      <c r="A701" s="1"/>
      <c r="B701" s="2"/>
      <c r="C701" s="66" t="str">
        <f t="shared" si="1"/>
        <v/>
      </c>
      <c r="D701" s="67" t="str">
        <f t="shared" si="2"/>
        <v/>
      </c>
      <c r="E701" s="67" t="str">
        <f t="shared" si="3"/>
        <v/>
      </c>
      <c r="F701" s="68" t="str">
        <f>IF(C701="","",IF(AND(Frec_capitalizacion="Diaria",$D$9="Si"),H700*((1+$D$12)^(VLOOKUP(Frec_deposito,Cantidad_dias,2,0))-1),H700*$D$12))</f>
        <v/>
      </c>
      <c r="G701" s="68" t="str">
        <f t="shared" si="4"/>
        <v/>
      </c>
      <c r="H701" s="68" t="str">
        <f t="shared" si="5"/>
        <v/>
      </c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5.75" customHeight="1">
      <c r="A702" s="1"/>
      <c r="B702" s="2"/>
      <c r="C702" s="66" t="str">
        <f t="shared" si="1"/>
        <v/>
      </c>
      <c r="D702" s="67" t="str">
        <f t="shared" si="2"/>
        <v/>
      </c>
      <c r="E702" s="67" t="str">
        <f t="shared" si="3"/>
        <v/>
      </c>
      <c r="F702" s="68" t="str">
        <f>IF(C702="","",IF(AND(Frec_capitalizacion="Diaria",$D$9="Si"),H701*((1+$D$12)^(VLOOKUP(Frec_deposito,Cantidad_dias,2,0))-1),H701*$D$12))</f>
        <v/>
      </c>
      <c r="G702" s="68" t="str">
        <f t="shared" si="4"/>
        <v/>
      </c>
      <c r="H702" s="68" t="str">
        <f t="shared" si="5"/>
        <v/>
      </c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5.75" customHeight="1">
      <c r="A703" s="1"/>
      <c r="B703" s="2"/>
      <c r="C703" s="66" t="str">
        <f t="shared" si="1"/>
        <v/>
      </c>
      <c r="D703" s="67" t="str">
        <f t="shared" si="2"/>
        <v/>
      </c>
      <c r="E703" s="67" t="str">
        <f t="shared" si="3"/>
        <v/>
      </c>
      <c r="F703" s="68" t="str">
        <f>IF(C703="","",IF(AND(Frec_capitalizacion="Diaria",$D$9="Si"),H702*((1+$D$12)^(VLOOKUP(Frec_deposito,Cantidad_dias,2,0))-1),H702*$D$12))</f>
        <v/>
      </c>
      <c r="G703" s="68" t="str">
        <f t="shared" si="4"/>
        <v/>
      </c>
      <c r="H703" s="68" t="str">
        <f t="shared" si="5"/>
        <v/>
      </c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5.75" customHeight="1">
      <c r="A704" s="1"/>
      <c r="B704" s="2"/>
      <c r="C704" s="66" t="str">
        <f t="shared" si="1"/>
        <v/>
      </c>
      <c r="D704" s="67" t="str">
        <f t="shared" si="2"/>
        <v/>
      </c>
      <c r="E704" s="67" t="str">
        <f t="shared" si="3"/>
        <v/>
      </c>
      <c r="F704" s="68" t="str">
        <f>IF(C704="","",IF(AND(Frec_capitalizacion="Diaria",$D$9="Si"),H703*((1+$D$12)^(VLOOKUP(Frec_deposito,Cantidad_dias,2,0))-1),H703*$D$12))</f>
        <v/>
      </c>
      <c r="G704" s="68" t="str">
        <f t="shared" si="4"/>
        <v/>
      </c>
      <c r="H704" s="68" t="str">
        <f t="shared" si="5"/>
        <v/>
      </c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5.75" customHeight="1">
      <c r="A705" s="1"/>
      <c r="B705" s="2"/>
      <c r="C705" s="66" t="str">
        <f t="shared" si="1"/>
        <v/>
      </c>
      <c r="D705" s="67" t="str">
        <f t="shared" si="2"/>
        <v/>
      </c>
      <c r="E705" s="67" t="str">
        <f t="shared" si="3"/>
        <v/>
      </c>
      <c r="F705" s="68" t="str">
        <f>IF(C705="","",IF(AND(Frec_capitalizacion="Diaria",$D$9="Si"),H704*((1+$D$12)^(VLOOKUP(Frec_deposito,Cantidad_dias,2,0))-1),H704*$D$12))</f>
        <v/>
      </c>
      <c r="G705" s="68" t="str">
        <f t="shared" si="4"/>
        <v/>
      </c>
      <c r="H705" s="68" t="str">
        <f t="shared" si="5"/>
        <v/>
      </c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5.75" customHeight="1">
      <c r="A706" s="1"/>
      <c r="B706" s="2"/>
      <c r="C706" s="66" t="str">
        <f t="shared" si="1"/>
        <v/>
      </c>
      <c r="D706" s="67" t="str">
        <f t="shared" si="2"/>
        <v/>
      </c>
      <c r="E706" s="67" t="str">
        <f t="shared" si="3"/>
        <v/>
      </c>
      <c r="F706" s="68" t="str">
        <f>IF(C706="","",IF(AND(Frec_capitalizacion="Diaria",$D$9="Si"),H705*((1+$D$12)^(VLOOKUP(Frec_deposito,Cantidad_dias,2,0))-1),H705*$D$12))</f>
        <v/>
      </c>
      <c r="G706" s="68" t="str">
        <f t="shared" si="4"/>
        <v/>
      </c>
      <c r="H706" s="68" t="str">
        <f t="shared" si="5"/>
        <v/>
      </c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5.75" customHeight="1">
      <c r="A707" s="1"/>
      <c r="B707" s="2"/>
      <c r="C707" s="66" t="str">
        <f t="shared" si="1"/>
        <v/>
      </c>
      <c r="D707" s="67" t="str">
        <f t="shared" si="2"/>
        <v/>
      </c>
      <c r="E707" s="67" t="str">
        <f t="shared" si="3"/>
        <v/>
      </c>
      <c r="F707" s="68" t="str">
        <f>IF(C707="","",IF(AND(Frec_capitalizacion="Diaria",$D$9="Si"),H706*((1+$D$12)^(VLOOKUP(Frec_deposito,Cantidad_dias,2,0))-1),H706*$D$12))</f>
        <v/>
      </c>
      <c r="G707" s="68" t="str">
        <f t="shared" si="4"/>
        <v/>
      </c>
      <c r="H707" s="68" t="str">
        <f t="shared" si="5"/>
        <v/>
      </c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5.75" customHeight="1">
      <c r="A708" s="1"/>
      <c r="B708" s="2"/>
      <c r="C708" s="66" t="str">
        <f t="shared" si="1"/>
        <v/>
      </c>
      <c r="D708" s="67" t="str">
        <f t="shared" si="2"/>
        <v/>
      </c>
      <c r="E708" s="67" t="str">
        <f t="shared" si="3"/>
        <v/>
      </c>
      <c r="F708" s="68" t="str">
        <f>IF(C708="","",IF(AND(Frec_capitalizacion="Diaria",$D$9="Si"),H707*((1+$D$12)^(VLOOKUP(Frec_deposito,Cantidad_dias,2,0))-1),H707*$D$12))</f>
        <v/>
      </c>
      <c r="G708" s="68" t="str">
        <f t="shared" si="4"/>
        <v/>
      </c>
      <c r="H708" s="68" t="str">
        <f t="shared" si="5"/>
        <v/>
      </c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5.75" customHeight="1">
      <c r="A709" s="1"/>
      <c r="B709" s="2"/>
      <c r="C709" s="66" t="str">
        <f t="shared" si="1"/>
        <v/>
      </c>
      <c r="D709" s="67" t="str">
        <f t="shared" si="2"/>
        <v/>
      </c>
      <c r="E709" s="67" t="str">
        <f t="shared" si="3"/>
        <v/>
      </c>
      <c r="F709" s="68" t="str">
        <f>IF(C709="","",IF(AND(Frec_capitalizacion="Diaria",$D$9="Si"),H708*((1+$D$12)^(VLOOKUP(Frec_deposito,Cantidad_dias,2,0))-1),H708*$D$12))</f>
        <v/>
      </c>
      <c r="G709" s="68" t="str">
        <f t="shared" si="4"/>
        <v/>
      </c>
      <c r="H709" s="68" t="str">
        <f t="shared" si="5"/>
        <v/>
      </c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5.75" customHeight="1">
      <c r="A710" s="1"/>
      <c r="B710" s="2"/>
      <c r="C710" s="66" t="str">
        <f t="shared" si="1"/>
        <v/>
      </c>
      <c r="D710" s="67" t="str">
        <f t="shared" si="2"/>
        <v/>
      </c>
      <c r="E710" s="67" t="str">
        <f t="shared" si="3"/>
        <v/>
      </c>
      <c r="F710" s="68" t="str">
        <f>IF(C710="","",IF(AND(Frec_capitalizacion="Diaria",$D$9="Si"),H709*((1+$D$12)^(VLOOKUP(Frec_deposito,Cantidad_dias,2,0))-1),H709*$D$12))</f>
        <v/>
      </c>
      <c r="G710" s="68" t="str">
        <f t="shared" si="4"/>
        <v/>
      </c>
      <c r="H710" s="68" t="str">
        <f t="shared" si="5"/>
        <v/>
      </c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5.75" customHeight="1">
      <c r="A711" s="1"/>
      <c r="B711" s="2"/>
      <c r="C711" s="66" t="str">
        <f t="shared" si="1"/>
        <v/>
      </c>
      <c r="D711" s="67" t="str">
        <f t="shared" si="2"/>
        <v/>
      </c>
      <c r="E711" s="67" t="str">
        <f t="shared" si="3"/>
        <v/>
      </c>
      <c r="F711" s="68" t="str">
        <f>IF(C711="","",IF(AND(Frec_capitalizacion="Diaria",$D$9="Si"),H710*((1+$D$12)^(VLOOKUP(Frec_deposito,Cantidad_dias,2,0))-1),H710*$D$12))</f>
        <v/>
      </c>
      <c r="G711" s="68" t="str">
        <f t="shared" si="4"/>
        <v/>
      </c>
      <c r="H711" s="68" t="str">
        <f t="shared" si="5"/>
        <v/>
      </c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5.75" customHeight="1">
      <c r="A712" s="1"/>
      <c r="B712" s="2"/>
      <c r="C712" s="66" t="str">
        <f t="shared" si="1"/>
        <v/>
      </c>
      <c r="D712" s="67" t="str">
        <f t="shared" si="2"/>
        <v/>
      </c>
      <c r="E712" s="67" t="str">
        <f t="shared" si="3"/>
        <v/>
      </c>
      <c r="F712" s="68" t="str">
        <f>IF(C712="","",IF(AND(Frec_capitalizacion="Diaria",$D$9="Si"),H711*((1+$D$12)^(VLOOKUP(Frec_deposito,Cantidad_dias,2,0))-1),H711*$D$12))</f>
        <v/>
      </c>
      <c r="G712" s="68" t="str">
        <f t="shared" si="4"/>
        <v/>
      </c>
      <c r="H712" s="68" t="str">
        <f t="shared" si="5"/>
        <v/>
      </c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5.75" customHeight="1">
      <c r="A713" s="1"/>
      <c r="B713" s="2"/>
      <c r="C713" s="66" t="str">
        <f t="shared" si="1"/>
        <v/>
      </c>
      <c r="D713" s="67" t="str">
        <f t="shared" si="2"/>
        <v/>
      </c>
      <c r="E713" s="67" t="str">
        <f t="shared" si="3"/>
        <v/>
      </c>
      <c r="F713" s="68" t="str">
        <f>IF(C713="","",IF(AND(Frec_capitalizacion="Diaria",$D$9="Si"),H712*((1+$D$12)^(VLOOKUP(Frec_deposito,Cantidad_dias,2,0))-1),H712*$D$12))</f>
        <v/>
      </c>
      <c r="G713" s="68" t="str">
        <f t="shared" si="4"/>
        <v/>
      </c>
      <c r="H713" s="68" t="str">
        <f t="shared" si="5"/>
        <v/>
      </c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5.75" customHeight="1">
      <c r="A714" s="1"/>
      <c r="B714" s="2"/>
      <c r="C714" s="66" t="str">
        <f t="shared" si="1"/>
        <v/>
      </c>
      <c r="D714" s="67" t="str">
        <f t="shared" si="2"/>
        <v/>
      </c>
      <c r="E714" s="67" t="str">
        <f t="shared" si="3"/>
        <v/>
      </c>
      <c r="F714" s="68" t="str">
        <f>IF(C714="","",IF(AND(Frec_capitalizacion="Diaria",$D$9="Si"),H713*((1+$D$12)^(VLOOKUP(Frec_deposito,Cantidad_dias,2,0))-1),H713*$D$12))</f>
        <v/>
      </c>
      <c r="G714" s="68" t="str">
        <f t="shared" si="4"/>
        <v/>
      </c>
      <c r="H714" s="68" t="str">
        <f t="shared" si="5"/>
        <v/>
      </c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5.75" customHeight="1">
      <c r="A715" s="1"/>
      <c r="B715" s="2"/>
      <c r="C715" s="66" t="str">
        <f t="shared" si="1"/>
        <v/>
      </c>
      <c r="D715" s="67" t="str">
        <f t="shared" si="2"/>
        <v/>
      </c>
      <c r="E715" s="67" t="str">
        <f t="shared" si="3"/>
        <v/>
      </c>
      <c r="F715" s="68" t="str">
        <f>IF(C715="","",IF(AND(Frec_capitalizacion="Diaria",$D$9="Si"),H714*((1+$D$12)^(VLOOKUP(Frec_deposito,Cantidad_dias,2,0))-1),H714*$D$12))</f>
        <v/>
      </c>
      <c r="G715" s="68" t="str">
        <f t="shared" si="4"/>
        <v/>
      </c>
      <c r="H715" s="68" t="str">
        <f t="shared" si="5"/>
        <v/>
      </c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5.75" customHeight="1">
      <c r="A716" s="1"/>
      <c r="B716" s="2"/>
      <c r="C716" s="66" t="str">
        <f t="shared" si="1"/>
        <v/>
      </c>
      <c r="D716" s="67" t="str">
        <f t="shared" si="2"/>
        <v/>
      </c>
      <c r="E716" s="67" t="str">
        <f t="shared" si="3"/>
        <v/>
      </c>
      <c r="F716" s="68" t="str">
        <f>IF(C716="","",IF(AND(Frec_capitalizacion="Diaria",$D$9="Si"),H715*((1+$D$12)^(VLOOKUP(Frec_deposito,Cantidad_dias,2,0))-1),H715*$D$12))</f>
        <v/>
      </c>
      <c r="G716" s="68" t="str">
        <f t="shared" si="4"/>
        <v/>
      </c>
      <c r="H716" s="68" t="str">
        <f t="shared" si="5"/>
        <v/>
      </c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5.75" customHeight="1">
      <c r="A717" s="1"/>
      <c r="B717" s="2"/>
      <c r="C717" s="66" t="str">
        <f t="shared" si="1"/>
        <v/>
      </c>
      <c r="D717" s="67" t="str">
        <f t="shared" si="2"/>
        <v/>
      </c>
      <c r="E717" s="67" t="str">
        <f t="shared" si="3"/>
        <v/>
      </c>
      <c r="F717" s="68" t="str">
        <f>IF(C717="","",IF(AND(Frec_capitalizacion="Diaria",$D$9="Si"),H716*((1+$D$12)^(VLOOKUP(Frec_deposito,Cantidad_dias,2,0))-1),H716*$D$12))</f>
        <v/>
      </c>
      <c r="G717" s="68" t="str">
        <f t="shared" si="4"/>
        <v/>
      </c>
      <c r="H717" s="68" t="str">
        <f t="shared" si="5"/>
        <v/>
      </c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5.75" customHeight="1">
      <c r="A718" s="1"/>
      <c r="B718" s="2"/>
      <c r="C718" s="66" t="str">
        <f t="shared" si="1"/>
        <v/>
      </c>
      <c r="D718" s="67" t="str">
        <f t="shared" si="2"/>
        <v/>
      </c>
      <c r="E718" s="67" t="str">
        <f t="shared" si="3"/>
        <v/>
      </c>
      <c r="F718" s="68" t="str">
        <f>IF(C718="","",IF(AND(Frec_capitalizacion="Diaria",$D$9="Si"),H717*((1+$D$12)^(VLOOKUP(Frec_deposito,Cantidad_dias,2,0))-1),H717*$D$12))</f>
        <v/>
      </c>
      <c r="G718" s="68" t="str">
        <f t="shared" si="4"/>
        <v/>
      </c>
      <c r="H718" s="68" t="str">
        <f t="shared" si="5"/>
        <v/>
      </c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5.75" customHeight="1">
      <c r="A719" s="1"/>
      <c r="B719" s="2"/>
      <c r="C719" s="66" t="str">
        <f t="shared" si="1"/>
        <v/>
      </c>
      <c r="D719" s="67" t="str">
        <f t="shared" si="2"/>
        <v/>
      </c>
      <c r="E719" s="67" t="str">
        <f t="shared" si="3"/>
        <v/>
      </c>
      <c r="F719" s="68" t="str">
        <f>IF(C719="","",IF(AND(Frec_capitalizacion="Diaria",$D$9="Si"),H718*((1+$D$12)^(VLOOKUP(Frec_deposito,Cantidad_dias,2,0))-1),H718*$D$12))</f>
        <v/>
      </c>
      <c r="G719" s="68" t="str">
        <f t="shared" si="4"/>
        <v/>
      </c>
      <c r="H719" s="68" t="str">
        <f t="shared" si="5"/>
        <v/>
      </c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5.75" customHeight="1">
      <c r="A720" s="1"/>
      <c r="B720" s="2"/>
      <c r="C720" s="66" t="str">
        <f t="shared" si="1"/>
        <v/>
      </c>
      <c r="D720" s="67" t="str">
        <f t="shared" si="2"/>
        <v/>
      </c>
      <c r="E720" s="67" t="str">
        <f t="shared" si="3"/>
        <v/>
      </c>
      <c r="F720" s="68" t="str">
        <f>IF(C720="","",IF(AND(Frec_capitalizacion="Diaria",$D$9="Si"),H719*((1+$D$12)^(VLOOKUP(Frec_deposito,Cantidad_dias,2,0))-1),H719*$D$12))</f>
        <v/>
      </c>
      <c r="G720" s="68" t="str">
        <f t="shared" si="4"/>
        <v/>
      </c>
      <c r="H720" s="68" t="str">
        <f t="shared" si="5"/>
        <v/>
      </c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5.75" customHeight="1">
      <c r="A721" s="1"/>
      <c r="B721" s="2"/>
      <c r="C721" s="66" t="str">
        <f t="shared" si="1"/>
        <v/>
      </c>
      <c r="D721" s="67" t="str">
        <f t="shared" si="2"/>
        <v/>
      </c>
      <c r="E721" s="67" t="str">
        <f t="shared" si="3"/>
        <v/>
      </c>
      <c r="F721" s="68" t="str">
        <f>IF(C721="","",IF(AND(Frec_capitalizacion="Diaria",$D$9="Si"),H720*((1+$D$12)^(VLOOKUP(Frec_deposito,Cantidad_dias,2,0))-1),H720*$D$12))</f>
        <v/>
      </c>
      <c r="G721" s="68" t="str">
        <f t="shared" si="4"/>
        <v/>
      </c>
      <c r="H721" s="68" t="str">
        <f t="shared" si="5"/>
        <v/>
      </c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5.75" customHeight="1">
      <c r="A722" s="1"/>
      <c r="B722" s="2"/>
      <c r="C722" s="66" t="str">
        <f t="shared" si="1"/>
        <v/>
      </c>
      <c r="D722" s="67" t="str">
        <f t="shared" si="2"/>
        <v/>
      </c>
      <c r="E722" s="67" t="str">
        <f t="shared" si="3"/>
        <v/>
      </c>
      <c r="F722" s="68" t="str">
        <f>IF(C722="","",IF(AND(Frec_capitalizacion="Diaria",$D$9="Si"),H721*((1+$D$12)^(VLOOKUP(Frec_deposito,Cantidad_dias,2,0))-1),H721*$D$12))</f>
        <v/>
      </c>
      <c r="G722" s="68" t="str">
        <f t="shared" si="4"/>
        <v/>
      </c>
      <c r="H722" s="68" t="str">
        <f t="shared" si="5"/>
        <v/>
      </c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5.75" customHeight="1">
      <c r="A723" s="1"/>
      <c r="B723" s="2"/>
      <c r="C723" s="66" t="str">
        <f t="shared" si="1"/>
        <v/>
      </c>
      <c r="D723" s="67" t="str">
        <f t="shared" si="2"/>
        <v/>
      </c>
      <c r="E723" s="67" t="str">
        <f t="shared" si="3"/>
        <v/>
      </c>
      <c r="F723" s="68" t="str">
        <f>IF(C723="","",IF(AND(Frec_capitalizacion="Diaria",$D$9="Si"),H722*((1+$D$12)^(VLOOKUP(Frec_deposito,Cantidad_dias,2,0))-1),H722*$D$12))</f>
        <v/>
      </c>
      <c r="G723" s="68" t="str">
        <f t="shared" si="4"/>
        <v/>
      </c>
      <c r="H723" s="68" t="str">
        <f t="shared" si="5"/>
        <v/>
      </c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5.75" customHeight="1">
      <c r="A724" s="1"/>
      <c r="B724" s="2"/>
      <c r="C724" s="66" t="str">
        <f t="shared" si="1"/>
        <v/>
      </c>
      <c r="D724" s="67" t="str">
        <f t="shared" si="2"/>
        <v/>
      </c>
      <c r="E724" s="67" t="str">
        <f t="shared" si="3"/>
        <v/>
      </c>
      <c r="F724" s="68" t="str">
        <f>IF(C724="","",IF(AND(Frec_capitalizacion="Diaria",$D$9="Si"),H723*((1+$D$12)^(VLOOKUP(Frec_deposito,Cantidad_dias,2,0))-1),H723*$D$12))</f>
        <v/>
      </c>
      <c r="G724" s="68" t="str">
        <f t="shared" si="4"/>
        <v/>
      </c>
      <c r="H724" s="68" t="str">
        <f t="shared" si="5"/>
        <v/>
      </c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5.75" customHeight="1">
      <c r="A725" s="1"/>
      <c r="B725" s="2"/>
      <c r="C725" s="66" t="str">
        <f t="shared" si="1"/>
        <v/>
      </c>
      <c r="D725" s="67" t="str">
        <f t="shared" si="2"/>
        <v/>
      </c>
      <c r="E725" s="67" t="str">
        <f t="shared" si="3"/>
        <v/>
      </c>
      <c r="F725" s="68" t="str">
        <f>IF(C725="","",IF(AND(Frec_capitalizacion="Diaria",$D$9="Si"),H724*((1+$D$12)^(VLOOKUP(Frec_deposito,Cantidad_dias,2,0))-1),H724*$D$12))</f>
        <v/>
      </c>
      <c r="G725" s="68" t="str">
        <f t="shared" si="4"/>
        <v/>
      </c>
      <c r="H725" s="68" t="str">
        <f t="shared" si="5"/>
        <v/>
      </c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5.75" customHeight="1">
      <c r="A726" s="1"/>
      <c r="B726" s="2"/>
      <c r="C726" s="66" t="str">
        <f t="shared" si="1"/>
        <v/>
      </c>
      <c r="D726" s="67" t="str">
        <f t="shared" si="2"/>
        <v/>
      </c>
      <c r="E726" s="67" t="str">
        <f t="shared" si="3"/>
        <v/>
      </c>
      <c r="F726" s="68" t="str">
        <f>IF(C726="","",IF(AND(Frec_capitalizacion="Diaria",$D$9="Si"),H725*((1+$D$12)^(VLOOKUP(Frec_deposito,Cantidad_dias,2,0))-1),H725*$D$12))</f>
        <v/>
      </c>
      <c r="G726" s="68" t="str">
        <f t="shared" si="4"/>
        <v/>
      </c>
      <c r="H726" s="68" t="str">
        <f t="shared" si="5"/>
        <v/>
      </c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5.75" customHeight="1">
      <c r="A727" s="1"/>
      <c r="B727" s="2"/>
      <c r="C727" s="66" t="str">
        <f t="shared" si="1"/>
        <v/>
      </c>
      <c r="D727" s="67" t="str">
        <f t="shared" si="2"/>
        <v/>
      </c>
      <c r="E727" s="67" t="str">
        <f t="shared" si="3"/>
        <v/>
      </c>
      <c r="F727" s="68" t="str">
        <f>IF(C727="","",IF(AND(Frec_capitalizacion="Diaria",$D$9="Si"),H726*((1+$D$12)^(VLOOKUP(Frec_deposito,Cantidad_dias,2,0))-1),H726*$D$12))</f>
        <v/>
      </c>
      <c r="G727" s="68" t="str">
        <f t="shared" si="4"/>
        <v/>
      </c>
      <c r="H727" s="68" t="str">
        <f t="shared" si="5"/>
        <v/>
      </c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5.75" customHeight="1">
      <c r="A728" s="1"/>
      <c r="B728" s="2"/>
      <c r="C728" s="66" t="str">
        <f t="shared" si="1"/>
        <v/>
      </c>
      <c r="D728" s="67" t="str">
        <f t="shared" si="2"/>
        <v/>
      </c>
      <c r="E728" s="67" t="str">
        <f t="shared" si="3"/>
        <v/>
      </c>
      <c r="F728" s="68" t="str">
        <f>IF(C728="","",IF(AND(Frec_capitalizacion="Diaria",$D$9="Si"),H727*((1+$D$12)^(VLOOKUP(Frec_deposito,Cantidad_dias,2,0))-1),H727*$D$12))</f>
        <v/>
      </c>
      <c r="G728" s="68" t="str">
        <f t="shared" si="4"/>
        <v/>
      </c>
      <c r="H728" s="68" t="str">
        <f t="shared" si="5"/>
        <v/>
      </c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5.75" customHeight="1">
      <c r="A729" s="1"/>
      <c r="B729" s="2"/>
      <c r="C729" s="66" t="str">
        <f t="shared" si="1"/>
        <v/>
      </c>
      <c r="D729" s="67" t="str">
        <f t="shared" si="2"/>
        <v/>
      </c>
      <c r="E729" s="67" t="str">
        <f t="shared" si="3"/>
        <v/>
      </c>
      <c r="F729" s="68" t="str">
        <f>IF(C729="","",IF(AND(Frec_capitalizacion="Diaria",$D$9="Si"),H728*((1+$D$12)^(VLOOKUP(Frec_deposito,Cantidad_dias,2,0))-1),H728*$D$12))</f>
        <v/>
      </c>
      <c r="G729" s="68" t="str">
        <f t="shared" si="4"/>
        <v/>
      </c>
      <c r="H729" s="68" t="str">
        <f t="shared" si="5"/>
        <v/>
      </c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5.75" customHeight="1">
      <c r="A730" s="1"/>
      <c r="B730" s="2"/>
      <c r="C730" s="66" t="str">
        <f t="shared" si="1"/>
        <v/>
      </c>
      <c r="D730" s="67" t="str">
        <f t="shared" si="2"/>
        <v/>
      </c>
      <c r="E730" s="67" t="str">
        <f t="shared" si="3"/>
        <v/>
      </c>
      <c r="F730" s="68" t="str">
        <f>IF(C730="","",IF(AND(Frec_capitalizacion="Diaria",$D$9="Si"),H729*((1+$D$12)^(VLOOKUP(Frec_deposito,Cantidad_dias,2,0))-1),H729*$D$12))</f>
        <v/>
      </c>
      <c r="G730" s="68" t="str">
        <f t="shared" si="4"/>
        <v/>
      </c>
      <c r="H730" s="68" t="str">
        <f t="shared" si="5"/>
        <v/>
      </c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5.75" customHeight="1">
      <c r="A731" s="1"/>
      <c r="B731" s="2"/>
      <c r="C731" s="66" t="str">
        <f t="shared" si="1"/>
        <v/>
      </c>
      <c r="D731" s="67" t="str">
        <f t="shared" si="2"/>
        <v/>
      </c>
      <c r="E731" s="67" t="str">
        <f t="shared" si="3"/>
        <v/>
      </c>
      <c r="F731" s="68" t="str">
        <f>IF(C731="","",IF(AND(Frec_capitalizacion="Diaria",$D$9="Si"),H730*((1+$D$12)^(VLOOKUP(Frec_deposito,Cantidad_dias,2,0))-1),H730*$D$12))</f>
        <v/>
      </c>
      <c r="G731" s="68" t="str">
        <f t="shared" si="4"/>
        <v/>
      </c>
      <c r="H731" s="68" t="str">
        <f t="shared" si="5"/>
        <v/>
      </c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5.75" customHeight="1">
      <c r="A732" s="1"/>
      <c r="B732" s="2"/>
      <c r="C732" s="66" t="str">
        <f t="shared" si="1"/>
        <v/>
      </c>
      <c r="D732" s="67" t="str">
        <f t="shared" si="2"/>
        <v/>
      </c>
      <c r="E732" s="67" t="str">
        <f t="shared" si="3"/>
        <v/>
      </c>
      <c r="F732" s="68" t="str">
        <f>IF(C732="","",IF(AND(Frec_capitalizacion="Diaria",$D$9="Si"),H731*((1+$D$12)^(VLOOKUP(Frec_deposito,Cantidad_dias,2,0))-1),H731*$D$12))</f>
        <v/>
      </c>
      <c r="G732" s="68" t="str">
        <f t="shared" si="4"/>
        <v/>
      </c>
      <c r="H732" s="68" t="str">
        <f t="shared" si="5"/>
        <v/>
      </c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5.75" customHeight="1">
      <c r="A733" s="1"/>
      <c r="B733" s="2"/>
      <c r="C733" s="66" t="str">
        <f t="shared" si="1"/>
        <v/>
      </c>
      <c r="D733" s="67" t="str">
        <f t="shared" si="2"/>
        <v/>
      </c>
      <c r="E733" s="67" t="str">
        <f t="shared" si="3"/>
        <v/>
      </c>
      <c r="F733" s="68" t="str">
        <f>IF(C733="","",IF(AND(Frec_capitalizacion="Diaria",$D$9="Si"),H732*((1+$D$12)^(VLOOKUP(Frec_deposito,Cantidad_dias,2,0))-1),H732*$D$12))</f>
        <v/>
      </c>
      <c r="G733" s="68" t="str">
        <f t="shared" si="4"/>
        <v/>
      </c>
      <c r="H733" s="68" t="str">
        <f t="shared" si="5"/>
        <v/>
      </c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5.75" customHeight="1">
      <c r="A734" s="1"/>
      <c r="B734" s="2"/>
      <c r="C734" s="66" t="str">
        <f t="shared" si="1"/>
        <v/>
      </c>
      <c r="D734" s="67" t="str">
        <f t="shared" si="2"/>
        <v/>
      </c>
      <c r="E734" s="67" t="str">
        <f t="shared" si="3"/>
        <v/>
      </c>
      <c r="F734" s="68" t="str">
        <f>IF(C734="","",IF(AND(Frec_capitalizacion="Diaria",$D$9="Si"),H733*((1+$D$12)^(VLOOKUP(Frec_deposito,Cantidad_dias,2,0))-1),H733*$D$12))</f>
        <v/>
      </c>
      <c r="G734" s="68" t="str">
        <f t="shared" si="4"/>
        <v/>
      </c>
      <c r="H734" s="68" t="str">
        <f t="shared" si="5"/>
        <v/>
      </c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5.75" customHeight="1">
      <c r="A735" s="1"/>
      <c r="B735" s="2"/>
      <c r="C735" s="66" t="str">
        <f t="shared" si="1"/>
        <v/>
      </c>
      <c r="D735" s="67" t="str">
        <f t="shared" si="2"/>
        <v/>
      </c>
      <c r="E735" s="67" t="str">
        <f t="shared" si="3"/>
        <v/>
      </c>
      <c r="F735" s="68" t="str">
        <f>IF(C735="","",IF(AND(Frec_capitalizacion="Diaria",$D$9="Si"),H734*((1+$D$12)^(VLOOKUP(Frec_deposito,Cantidad_dias,2,0))-1),H734*$D$12))</f>
        <v/>
      </c>
      <c r="G735" s="68" t="str">
        <f t="shared" si="4"/>
        <v/>
      </c>
      <c r="H735" s="68" t="str">
        <f t="shared" si="5"/>
        <v/>
      </c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5.75" customHeight="1">
      <c r="A736" s="1"/>
      <c r="B736" s="2"/>
      <c r="C736" s="66" t="str">
        <f t="shared" si="1"/>
        <v/>
      </c>
      <c r="D736" s="67" t="str">
        <f t="shared" si="2"/>
        <v/>
      </c>
      <c r="E736" s="67" t="str">
        <f t="shared" si="3"/>
        <v/>
      </c>
      <c r="F736" s="68" t="str">
        <f>IF(C736="","",IF(AND(Frec_capitalizacion="Diaria",$D$9="Si"),H735*((1+$D$12)^(VLOOKUP(Frec_deposito,Cantidad_dias,2,0))-1),H735*$D$12))</f>
        <v/>
      </c>
      <c r="G736" s="68" t="str">
        <f t="shared" si="4"/>
        <v/>
      </c>
      <c r="H736" s="68" t="str">
        <f t="shared" si="5"/>
        <v/>
      </c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5.75" customHeight="1">
      <c r="A737" s="1"/>
      <c r="B737" s="2"/>
      <c r="C737" s="66" t="str">
        <f t="shared" si="1"/>
        <v/>
      </c>
      <c r="D737" s="67" t="str">
        <f t="shared" si="2"/>
        <v/>
      </c>
      <c r="E737" s="67" t="str">
        <f t="shared" si="3"/>
        <v/>
      </c>
      <c r="F737" s="68" t="str">
        <f>IF(C737="","",IF(AND(Frec_capitalizacion="Diaria",$D$9="Si"),H736*((1+$D$12)^(VLOOKUP(Frec_deposito,Cantidad_dias,2,0))-1),H736*$D$12))</f>
        <v/>
      </c>
      <c r="G737" s="68" t="str">
        <f t="shared" si="4"/>
        <v/>
      </c>
      <c r="H737" s="68" t="str">
        <f t="shared" si="5"/>
        <v/>
      </c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5.75" customHeight="1">
      <c r="A738" s="1"/>
      <c r="B738" s="2"/>
      <c r="C738" s="66" t="str">
        <f t="shared" si="1"/>
        <v/>
      </c>
      <c r="D738" s="67" t="str">
        <f t="shared" si="2"/>
        <v/>
      </c>
      <c r="E738" s="67" t="str">
        <f t="shared" si="3"/>
        <v/>
      </c>
      <c r="F738" s="68" t="str">
        <f>IF(C738="","",IF(AND(Frec_capitalizacion="Diaria",$D$9="Si"),H737*((1+$D$12)^(VLOOKUP(Frec_deposito,Cantidad_dias,2,0))-1),H737*$D$12))</f>
        <v/>
      </c>
      <c r="G738" s="68" t="str">
        <f t="shared" si="4"/>
        <v/>
      </c>
      <c r="H738" s="68" t="str">
        <f t="shared" si="5"/>
        <v/>
      </c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5.75" customHeight="1">
      <c r="A739" s="1"/>
      <c r="B739" s="2"/>
      <c r="C739" s="66" t="str">
        <f t="shared" si="1"/>
        <v/>
      </c>
      <c r="D739" s="67" t="str">
        <f t="shared" si="2"/>
        <v/>
      </c>
      <c r="E739" s="67" t="str">
        <f t="shared" si="3"/>
        <v/>
      </c>
      <c r="F739" s="68" t="str">
        <f>IF(C739="","",IF(AND(Frec_capitalizacion="Diaria",$D$9="Si"),H738*((1+$D$12)^(VLOOKUP(Frec_deposito,Cantidad_dias,2,0))-1),H738*$D$12))</f>
        <v/>
      </c>
      <c r="G739" s="68" t="str">
        <f t="shared" si="4"/>
        <v/>
      </c>
      <c r="H739" s="68" t="str">
        <f t="shared" si="5"/>
        <v/>
      </c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5.75" customHeight="1">
      <c r="A740" s="1"/>
      <c r="B740" s="2"/>
      <c r="C740" s="66" t="str">
        <f t="shared" si="1"/>
        <v/>
      </c>
      <c r="D740" s="67" t="str">
        <f t="shared" si="2"/>
        <v/>
      </c>
      <c r="E740" s="67" t="str">
        <f t="shared" si="3"/>
        <v/>
      </c>
      <c r="F740" s="68" t="str">
        <f>IF(C740="","",IF(AND(Frec_capitalizacion="Diaria",$D$9="Si"),H739*((1+$D$12)^(VLOOKUP(Frec_deposito,Cantidad_dias,2,0))-1),H739*$D$12))</f>
        <v/>
      </c>
      <c r="G740" s="68" t="str">
        <f t="shared" si="4"/>
        <v/>
      </c>
      <c r="H740" s="68" t="str">
        <f t="shared" si="5"/>
        <v/>
      </c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5.75" customHeight="1">
      <c r="A741" s="1"/>
      <c r="B741" s="2"/>
      <c r="C741" s="66" t="str">
        <f t="shared" si="1"/>
        <v/>
      </c>
      <c r="D741" s="67" t="str">
        <f t="shared" si="2"/>
        <v/>
      </c>
      <c r="E741" s="67" t="str">
        <f t="shared" si="3"/>
        <v/>
      </c>
      <c r="F741" s="68" t="str">
        <f>IF(C741="","",IF(AND(Frec_capitalizacion="Diaria",$D$9="Si"),H740*((1+$D$12)^(VLOOKUP(Frec_deposito,Cantidad_dias,2,0))-1),H740*$D$12))</f>
        <v/>
      </c>
      <c r="G741" s="68" t="str">
        <f t="shared" si="4"/>
        <v/>
      </c>
      <c r="H741" s="68" t="str">
        <f t="shared" si="5"/>
        <v/>
      </c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5.75" customHeight="1">
      <c r="A742" s="1"/>
      <c r="B742" s="2"/>
      <c r="C742" s="66" t="str">
        <f t="shared" si="1"/>
        <v/>
      </c>
      <c r="D742" s="67" t="str">
        <f t="shared" si="2"/>
        <v/>
      </c>
      <c r="E742" s="67" t="str">
        <f t="shared" si="3"/>
        <v/>
      </c>
      <c r="F742" s="68" t="str">
        <f>IF(C742="","",IF(AND(Frec_capitalizacion="Diaria",$D$9="Si"),H741*((1+$D$12)^(VLOOKUP(Frec_deposito,Cantidad_dias,2,0))-1),H741*$D$12))</f>
        <v/>
      </c>
      <c r="G742" s="68" t="str">
        <f t="shared" si="4"/>
        <v/>
      </c>
      <c r="H742" s="68" t="str">
        <f t="shared" si="5"/>
        <v/>
      </c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5.75" customHeight="1">
      <c r="A743" s="1"/>
      <c r="B743" s="2"/>
      <c r="C743" s="66" t="str">
        <f t="shared" si="1"/>
        <v/>
      </c>
      <c r="D743" s="67" t="str">
        <f t="shared" si="2"/>
        <v/>
      </c>
      <c r="E743" s="67" t="str">
        <f t="shared" si="3"/>
        <v/>
      </c>
      <c r="F743" s="68" t="str">
        <f>IF(C743="","",IF(AND(Frec_capitalizacion="Diaria",$D$9="Si"),H742*((1+$D$12)^(VLOOKUP(Frec_deposito,Cantidad_dias,2,0))-1),H742*$D$12))</f>
        <v/>
      </c>
      <c r="G743" s="68" t="str">
        <f t="shared" si="4"/>
        <v/>
      </c>
      <c r="H743" s="68" t="str">
        <f t="shared" si="5"/>
        <v/>
      </c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5.75" customHeight="1">
      <c r="A744" s="1"/>
      <c r="B744" s="2"/>
      <c r="C744" s="66" t="str">
        <f t="shared" si="1"/>
        <v/>
      </c>
      <c r="D744" s="67" t="str">
        <f t="shared" si="2"/>
        <v/>
      </c>
      <c r="E744" s="67" t="str">
        <f t="shared" si="3"/>
        <v/>
      </c>
      <c r="F744" s="68" t="str">
        <f>IF(C744="","",IF(AND(Frec_capitalizacion="Diaria",$D$9="Si"),H743*((1+$D$12)^(VLOOKUP(Frec_deposito,Cantidad_dias,2,0))-1),H743*$D$12))</f>
        <v/>
      </c>
      <c r="G744" s="68" t="str">
        <f t="shared" si="4"/>
        <v/>
      </c>
      <c r="H744" s="68" t="str">
        <f t="shared" si="5"/>
        <v/>
      </c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5.75" customHeight="1">
      <c r="A745" s="1"/>
      <c r="B745" s="2"/>
      <c r="C745" s="66" t="str">
        <f t="shared" si="1"/>
        <v/>
      </c>
      <c r="D745" s="67" t="str">
        <f t="shared" si="2"/>
        <v/>
      </c>
      <c r="E745" s="67" t="str">
        <f t="shared" si="3"/>
        <v/>
      </c>
      <c r="F745" s="68" t="str">
        <f>IF(C745="","",IF(AND(Frec_capitalizacion="Diaria",$D$9="Si"),H744*((1+$D$12)^(VLOOKUP(Frec_deposito,Cantidad_dias,2,0))-1),H744*$D$12))</f>
        <v/>
      </c>
      <c r="G745" s="68" t="str">
        <f t="shared" si="4"/>
        <v/>
      </c>
      <c r="H745" s="68" t="str">
        <f t="shared" si="5"/>
        <v/>
      </c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5.75" customHeight="1">
      <c r="A746" s="1"/>
      <c r="B746" s="2"/>
      <c r="C746" s="66" t="str">
        <f t="shared" si="1"/>
        <v/>
      </c>
      <c r="D746" s="67" t="str">
        <f t="shared" si="2"/>
        <v/>
      </c>
      <c r="E746" s="67" t="str">
        <f t="shared" si="3"/>
        <v/>
      </c>
      <c r="F746" s="68" t="str">
        <f>IF(C746="","",IF(AND(Frec_capitalizacion="Diaria",$D$9="Si"),H745*((1+$D$12)^(VLOOKUP(Frec_deposito,Cantidad_dias,2,0))-1),H745*$D$12))</f>
        <v/>
      </c>
      <c r="G746" s="68" t="str">
        <f t="shared" si="4"/>
        <v/>
      </c>
      <c r="H746" s="68" t="str">
        <f t="shared" si="5"/>
        <v/>
      </c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5.75" customHeight="1">
      <c r="A747" s="1"/>
      <c r="B747" s="2"/>
      <c r="C747" s="66" t="str">
        <f t="shared" si="1"/>
        <v/>
      </c>
      <c r="D747" s="67" t="str">
        <f t="shared" si="2"/>
        <v/>
      </c>
      <c r="E747" s="67" t="str">
        <f t="shared" si="3"/>
        <v/>
      </c>
      <c r="F747" s="68" t="str">
        <f>IF(C747="","",IF(AND(Frec_capitalizacion="Diaria",$D$9="Si"),H746*((1+$D$12)^(VLOOKUP(Frec_deposito,Cantidad_dias,2,0))-1),H746*$D$12))</f>
        <v/>
      </c>
      <c r="G747" s="68" t="str">
        <f t="shared" si="4"/>
        <v/>
      </c>
      <c r="H747" s="68" t="str">
        <f t="shared" si="5"/>
        <v/>
      </c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5.75" customHeight="1">
      <c r="A748" s="1"/>
      <c r="B748" s="2"/>
      <c r="C748" s="66" t="str">
        <f t="shared" si="1"/>
        <v/>
      </c>
      <c r="D748" s="67" t="str">
        <f t="shared" si="2"/>
        <v/>
      </c>
      <c r="E748" s="67" t="str">
        <f t="shared" si="3"/>
        <v/>
      </c>
      <c r="F748" s="68" t="str">
        <f>IF(C748="","",IF(AND(Frec_capitalizacion="Diaria",$D$9="Si"),H747*((1+$D$12)^(VLOOKUP(Frec_deposito,Cantidad_dias,2,0))-1),H747*$D$12))</f>
        <v/>
      </c>
      <c r="G748" s="68" t="str">
        <f t="shared" si="4"/>
        <v/>
      </c>
      <c r="H748" s="68" t="str">
        <f t="shared" si="5"/>
        <v/>
      </c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5.75" customHeight="1">
      <c r="A749" s="1"/>
      <c r="B749" s="2"/>
      <c r="C749" s="66" t="str">
        <f t="shared" si="1"/>
        <v/>
      </c>
      <c r="D749" s="67" t="str">
        <f t="shared" si="2"/>
        <v/>
      </c>
      <c r="E749" s="67" t="str">
        <f t="shared" si="3"/>
        <v/>
      </c>
      <c r="F749" s="68" t="str">
        <f>IF(C749="","",IF(AND(Frec_capitalizacion="Diaria",$D$9="Si"),H748*((1+$D$12)^(VLOOKUP(Frec_deposito,Cantidad_dias,2,0))-1),H748*$D$12))</f>
        <v/>
      </c>
      <c r="G749" s="68" t="str">
        <f t="shared" si="4"/>
        <v/>
      </c>
      <c r="H749" s="68" t="str">
        <f t="shared" si="5"/>
        <v/>
      </c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5.75" customHeight="1">
      <c r="A750" s="1"/>
      <c r="B750" s="2"/>
      <c r="C750" s="66" t="str">
        <f t="shared" si="1"/>
        <v/>
      </c>
      <c r="D750" s="67" t="str">
        <f t="shared" si="2"/>
        <v/>
      </c>
      <c r="E750" s="67" t="str">
        <f t="shared" si="3"/>
        <v/>
      </c>
      <c r="F750" s="68" t="str">
        <f>IF(C750="","",IF(AND(Frec_capitalizacion="Diaria",$D$9="Si"),H749*((1+$D$12)^(VLOOKUP(Frec_deposito,Cantidad_dias,2,0))-1),H749*$D$12))</f>
        <v/>
      </c>
      <c r="G750" s="68" t="str">
        <f t="shared" si="4"/>
        <v/>
      </c>
      <c r="H750" s="68" t="str">
        <f t="shared" si="5"/>
        <v/>
      </c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5.75" customHeight="1">
      <c r="A751" s="1"/>
      <c r="B751" s="2"/>
      <c r="C751" s="66" t="str">
        <f t="shared" si="1"/>
        <v/>
      </c>
      <c r="D751" s="67" t="str">
        <f t="shared" si="2"/>
        <v/>
      </c>
      <c r="E751" s="67" t="str">
        <f t="shared" si="3"/>
        <v/>
      </c>
      <c r="F751" s="68" t="str">
        <f>IF(C751="","",IF(AND(Frec_capitalizacion="Diaria",$D$9="Si"),H750*((1+$D$12)^(VLOOKUP(Frec_deposito,Cantidad_dias,2,0))-1),H750*$D$12))</f>
        <v/>
      </c>
      <c r="G751" s="68" t="str">
        <f t="shared" si="4"/>
        <v/>
      </c>
      <c r="H751" s="68" t="str">
        <f t="shared" si="5"/>
        <v/>
      </c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5.75" customHeight="1">
      <c r="A752" s="1"/>
      <c r="B752" s="2"/>
      <c r="C752" s="66" t="str">
        <f t="shared" si="1"/>
        <v/>
      </c>
      <c r="D752" s="67" t="str">
        <f t="shared" si="2"/>
        <v/>
      </c>
      <c r="E752" s="67" t="str">
        <f t="shared" si="3"/>
        <v/>
      </c>
      <c r="F752" s="68" t="str">
        <f>IF(C752="","",IF(AND(Frec_capitalizacion="Diaria",$D$9="Si"),H751*((1+$D$12)^(VLOOKUP(Frec_deposito,Cantidad_dias,2,0))-1),H751*$D$12))</f>
        <v/>
      </c>
      <c r="G752" s="68" t="str">
        <f t="shared" si="4"/>
        <v/>
      </c>
      <c r="H752" s="68" t="str">
        <f t="shared" si="5"/>
        <v/>
      </c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5.75" customHeight="1">
      <c r="A753" s="1"/>
      <c r="B753" s="2"/>
      <c r="C753" s="66" t="str">
        <f t="shared" si="1"/>
        <v/>
      </c>
      <c r="D753" s="67" t="str">
        <f t="shared" si="2"/>
        <v/>
      </c>
      <c r="E753" s="67" t="str">
        <f t="shared" si="3"/>
        <v/>
      </c>
      <c r="F753" s="68" t="str">
        <f>IF(C753="","",IF(AND(Frec_capitalizacion="Diaria",$D$9="Si"),H752*((1+$D$12)^(VLOOKUP(Frec_deposito,Cantidad_dias,2,0))-1),H752*$D$12))</f>
        <v/>
      </c>
      <c r="G753" s="68" t="str">
        <f t="shared" si="4"/>
        <v/>
      </c>
      <c r="H753" s="68" t="str">
        <f t="shared" si="5"/>
        <v/>
      </c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5.75" customHeight="1">
      <c r="A754" s="1"/>
      <c r="B754" s="2"/>
      <c r="C754" s="66" t="str">
        <f t="shared" si="1"/>
        <v/>
      </c>
      <c r="D754" s="67" t="str">
        <f t="shared" si="2"/>
        <v/>
      </c>
      <c r="E754" s="67" t="str">
        <f t="shared" si="3"/>
        <v/>
      </c>
      <c r="F754" s="68" t="str">
        <f>IF(C754="","",IF(AND(Frec_capitalizacion="Diaria",$D$9="Si"),H753*((1+$D$12)^(VLOOKUP(Frec_deposito,Cantidad_dias,2,0))-1),H753*$D$12))</f>
        <v/>
      </c>
      <c r="G754" s="68" t="str">
        <f t="shared" si="4"/>
        <v/>
      </c>
      <c r="H754" s="68" t="str">
        <f t="shared" si="5"/>
        <v/>
      </c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5.75" customHeight="1">
      <c r="A755" s="1"/>
      <c r="B755" s="2"/>
      <c r="C755" s="66" t="str">
        <f t="shared" si="1"/>
        <v/>
      </c>
      <c r="D755" s="67" t="str">
        <f t="shared" si="2"/>
        <v/>
      </c>
      <c r="E755" s="67" t="str">
        <f t="shared" si="3"/>
        <v/>
      </c>
      <c r="F755" s="68" t="str">
        <f>IF(C755="","",IF(AND(Frec_capitalizacion="Diaria",$D$9="Si"),H754*((1+$D$12)^(VLOOKUP(Frec_deposito,Cantidad_dias,2,0))-1),H754*$D$12))</f>
        <v/>
      </c>
      <c r="G755" s="68" t="str">
        <f t="shared" si="4"/>
        <v/>
      </c>
      <c r="H755" s="68" t="str">
        <f t="shared" si="5"/>
        <v/>
      </c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5.75" customHeight="1">
      <c r="A756" s="1"/>
      <c r="B756" s="2"/>
      <c r="C756" s="66" t="str">
        <f t="shared" si="1"/>
        <v/>
      </c>
      <c r="D756" s="67" t="str">
        <f t="shared" si="2"/>
        <v/>
      </c>
      <c r="E756" s="67" t="str">
        <f t="shared" si="3"/>
        <v/>
      </c>
      <c r="F756" s="68" t="str">
        <f>IF(C756="","",IF(AND(Frec_capitalizacion="Diaria",$D$9="Si"),H755*((1+$D$12)^(VLOOKUP(Frec_deposito,Cantidad_dias,2,0))-1),H755*$D$12))</f>
        <v/>
      </c>
      <c r="G756" s="68" t="str">
        <f t="shared" si="4"/>
        <v/>
      </c>
      <c r="H756" s="68" t="str">
        <f t="shared" si="5"/>
        <v/>
      </c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5.75" customHeight="1">
      <c r="A757" s="1"/>
      <c r="B757" s="2"/>
      <c r="C757" s="66" t="str">
        <f t="shared" si="1"/>
        <v/>
      </c>
      <c r="D757" s="67" t="str">
        <f t="shared" si="2"/>
        <v/>
      </c>
      <c r="E757" s="67" t="str">
        <f t="shared" si="3"/>
        <v/>
      </c>
      <c r="F757" s="68" t="str">
        <f>IF(C757="","",IF(AND(Frec_capitalizacion="Diaria",$D$9="Si"),H756*((1+$D$12)^(VLOOKUP(Frec_deposito,Cantidad_dias,2,0))-1),H756*$D$12))</f>
        <v/>
      </c>
      <c r="G757" s="68" t="str">
        <f t="shared" si="4"/>
        <v/>
      </c>
      <c r="H757" s="68" t="str">
        <f t="shared" si="5"/>
        <v/>
      </c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5.75" customHeight="1">
      <c r="A758" s="1"/>
      <c r="B758" s="2"/>
      <c r="C758" s="66" t="str">
        <f t="shared" si="1"/>
        <v/>
      </c>
      <c r="D758" s="67" t="str">
        <f t="shared" si="2"/>
        <v/>
      </c>
      <c r="E758" s="67" t="str">
        <f t="shared" si="3"/>
        <v/>
      </c>
      <c r="F758" s="68" t="str">
        <f>IF(C758="","",IF(AND(Frec_capitalizacion="Diaria",$D$9="Si"),H757*((1+$D$12)^(VLOOKUP(Frec_deposito,Cantidad_dias,2,0))-1),H757*$D$12))</f>
        <v/>
      </c>
      <c r="G758" s="68" t="str">
        <f t="shared" si="4"/>
        <v/>
      </c>
      <c r="H758" s="68" t="str">
        <f t="shared" si="5"/>
        <v/>
      </c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5.75" customHeight="1">
      <c r="A759" s="1"/>
      <c r="B759" s="2"/>
      <c r="C759" s="66" t="str">
        <f t="shared" si="1"/>
        <v/>
      </c>
      <c r="D759" s="67" t="str">
        <f t="shared" si="2"/>
        <v/>
      </c>
      <c r="E759" s="67" t="str">
        <f t="shared" si="3"/>
        <v/>
      </c>
      <c r="F759" s="68" t="str">
        <f>IF(C759="","",IF(AND(Frec_capitalizacion="Diaria",$D$9="Si"),H758*((1+$D$12)^(VLOOKUP(Frec_deposito,Cantidad_dias,2,0))-1),H758*$D$12))</f>
        <v/>
      </c>
      <c r="G759" s="68" t="str">
        <f t="shared" si="4"/>
        <v/>
      </c>
      <c r="H759" s="68" t="str">
        <f t="shared" si="5"/>
        <v/>
      </c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5.75" customHeight="1">
      <c r="A760" s="1"/>
      <c r="B760" s="2"/>
      <c r="C760" s="66" t="str">
        <f t="shared" si="1"/>
        <v/>
      </c>
      <c r="D760" s="67" t="str">
        <f t="shared" si="2"/>
        <v/>
      </c>
      <c r="E760" s="67" t="str">
        <f t="shared" si="3"/>
        <v/>
      </c>
      <c r="F760" s="68" t="str">
        <f>IF(C760="","",IF(AND(Frec_capitalizacion="Diaria",$D$9="Si"),H759*((1+$D$12)^(VLOOKUP(Frec_deposito,Cantidad_dias,2,0))-1),H759*$D$12))</f>
        <v/>
      </c>
      <c r="G760" s="68" t="str">
        <f t="shared" si="4"/>
        <v/>
      </c>
      <c r="H760" s="68" t="str">
        <f t="shared" si="5"/>
        <v/>
      </c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5.75" customHeight="1">
      <c r="A761" s="1"/>
      <c r="B761" s="2"/>
      <c r="C761" s="66" t="str">
        <f t="shared" si="1"/>
        <v/>
      </c>
      <c r="D761" s="67" t="str">
        <f t="shared" si="2"/>
        <v/>
      </c>
      <c r="E761" s="67" t="str">
        <f t="shared" si="3"/>
        <v/>
      </c>
      <c r="F761" s="68" t="str">
        <f>IF(C761="","",IF(AND(Frec_capitalizacion="Diaria",$D$9="Si"),H760*((1+$D$12)^(VLOOKUP(Frec_deposito,Cantidad_dias,2,0))-1),H760*$D$12))</f>
        <v/>
      </c>
      <c r="G761" s="68" t="str">
        <f t="shared" si="4"/>
        <v/>
      </c>
      <c r="H761" s="68" t="str">
        <f t="shared" si="5"/>
        <v/>
      </c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5.75" customHeight="1">
      <c r="A762" s="1"/>
      <c r="B762" s="2"/>
      <c r="C762" s="66" t="str">
        <f t="shared" si="1"/>
        <v/>
      </c>
      <c r="D762" s="67" t="str">
        <f t="shared" si="2"/>
        <v/>
      </c>
      <c r="E762" s="67" t="str">
        <f t="shared" si="3"/>
        <v/>
      </c>
      <c r="F762" s="68" t="str">
        <f>IF(C762="","",IF(AND(Frec_capitalizacion="Diaria",$D$9="Si"),H761*((1+$D$12)^(VLOOKUP(Frec_deposito,Cantidad_dias,2,0))-1),H761*$D$12))</f>
        <v/>
      </c>
      <c r="G762" s="68" t="str">
        <f t="shared" si="4"/>
        <v/>
      </c>
      <c r="H762" s="68" t="str">
        <f t="shared" si="5"/>
        <v/>
      </c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5.75" customHeight="1">
      <c r="A763" s="1"/>
      <c r="B763" s="2"/>
      <c r="C763" s="66" t="str">
        <f t="shared" si="1"/>
        <v/>
      </c>
      <c r="D763" s="67" t="str">
        <f t="shared" si="2"/>
        <v/>
      </c>
      <c r="E763" s="67" t="str">
        <f t="shared" si="3"/>
        <v/>
      </c>
      <c r="F763" s="68" t="str">
        <f>IF(C763="","",IF(AND(Frec_capitalizacion="Diaria",$D$9="Si"),H762*((1+$D$12)^(VLOOKUP(Frec_deposito,Cantidad_dias,2,0))-1),H762*$D$12))</f>
        <v/>
      </c>
      <c r="G763" s="68" t="str">
        <f t="shared" si="4"/>
        <v/>
      </c>
      <c r="H763" s="68" t="str">
        <f t="shared" si="5"/>
        <v/>
      </c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5.75" customHeight="1">
      <c r="A764" s="1"/>
      <c r="B764" s="2"/>
      <c r="C764" s="66" t="str">
        <f t="shared" si="1"/>
        <v/>
      </c>
      <c r="D764" s="67" t="str">
        <f t="shared" si="2"/>
        <v/>
      </c>
      <c r="E764" s="67" t="str">
        <f t="shared" si="3"/>
        <v/>
      </c>
      <c r="F764" s="68" t="str">
        <f>IF(C764="","",IF(AND(Frec_capitalizacion="Diaria",$D$9="Si"),H763*((1+$D$12)^(VLOOKUP(Frec_deposito,Cantidad_dias,2,0))-1),H763*$D$12))</f>
        <v/>
      </c>
      <c r="G764" s="68" t="str">
        <f t="shared" si="4"/>
        <v/>
      </c>
      <c r="H764" s="68" t="str">
        <f t="shared" si="5"/>
        <v/>
      </c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5.75" customHeight="1">
      <c r="A765" s="1"/>
      <c r="B765" s="2"/>
      <c r="C765" s="66" t="str">
        <f t="shared" si="1"/>
        <v/>
      </c>
      <c r="D765" s="67" t="str">
        <f t="shared" si="2"/>
        <v/>
      </c>
      <c r="E765" s="67" t="str">
        <f t="shared" si="3"/>
        <v/>
      </c>
      <c r="F765" s="68" t="str">
        <f>IF(C765="","",IF(AND(Frec_capitalizacion="Diaria",$D$9="Si"),H764*((1+$D$12)^(VLOOKUP(Frec_deposito,Cantidad_dias,2,0))-1),H764*$D$12))</f>
        <v/>
      </c>
      <c r="G765" s="68" t="str">
        <f t="shared" si="4"/>
        <v/>
      </c>
      <c r="H765" s="68" t="str">
        <f t="shared" si="5"/>
        <v/>
      </c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5.75" customHeight="1">
      <c r="A766" s="1"/>
      <c r="B766" s="2"/>
      <c r="C766" s="66" t="str">
        <f t="shared" si="1"/>
        <v/>
      </c>
      <c r="D766" s="67" t="str">
        <f t="shared" si="2"/>
        <v/>
      </c>
      <c r="E766" s="67" t="str">
        <f t="shared" si="3"/>
        <v/>
      </c>
      <c r="F766" s="68" t="str">
        <f>IF(C766="","",IF(AND(Frec_capitalizacion="Diaria",$D$9="Si"),H765*((1+$D$12)^(VLOOKUP(Frec_deposito,Cantidad_dias,2,0))-1),H765*$D$12))</f>
        <v/>
      </c>
      <c r="G766" s="68" t="str">
        <f t="shared" si="4"/>
        <v/>
      </c>
      <c r="H766" s="68" t="str">
        <f t="shared" si="5"/>
        <v/>
      </c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5.75" customHeight="1">
      <c r="A767" s="1"/>
      <c r="B767" s="2"/>
      <c r="C767" s="66" t="str">
        <f t="shared" si="1"/>
        <v/>
      </c>
      <c r="D767" s="67" t="str">
        <f t="shared" si="2"/>
        <v/>
      </c>
      <c r="E767" s="67" t="str">
        <f t="shared" si="3"/>
        <v/>
      </c>
      <c r="F767" s="68" t="str">
        <f>IF(C767="","",IF(AND(Frec_capitalizacion="Diaria",$D$9="Si"),H766*((1+$D$12)^(VLOOKUP(Frec_deposito,Cantidad_dias,2,0))-1),H766*$D$12))</f>
        <v/>
      </c>
      <c r="G767" s="68" t="str">
        <f t="shared" si="4"/>
        <v/>
      </c>
      <c r="H767" s="68" t="str">
        <f t="shared" si="5"/>
        <v/>
      </c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5.75" customHeight="1">
      <c r="A768" s="1"/>
      <c r="B768" s="2"/>
      <c r="C768" s="66" t="str">
        <f t="shared" si="1"/>
        <v/>
      </c>
      <c r="D768" s="67" t="str">
        <f t="shared" si="2"/>
        <v/>
      </c>
      <c r="E768" s="67" t="str">
        <f t="shared" si="3"/>
        <v/>
      </c>
      <c r="F768" s="68" t="str">
        <f>IF(C768="","",IF(AND(Frec_capitalizacion="Diaria",$D$9="Si"),H767*((1+$D$12)^(VLOOKUP(Frec_deposito,Cantidad_dias,2,0))-1),H767*$D$12))</f>
        <v/>
      </c>
      <c r="G768" s="68" t="str">
        <f t="shared" si="4"/>
        <v/>
      </c>
      <c r="H768" s="68" t="str">
        <f t="shared" si="5"/>
        <v/>
      </c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5.75" customHeight="1">
      <c r="A769" s="1"/>
      <c r="B769" s="2"/>
      <c r="C769" s="66" t="str">
        <f t="shared" si="1"/>
        <v/>
      </c>
      <c r="D769" s="67" t="str">
        <f t="shared" si="2"/>
        <v/>
      </c>
      <c r="E769" s="67" t="str">
        <f t="shared" si="3"/>
        <v/>
      </c>
      <c r="F769" s="68" t="str">
        <f>IF(C769="","",IF(AND(Frec_capitalizacion="Diaria",$D$9="Si"),H768*((1+$D$12)^(VLOOKUP(Frec_deposito,Cantidad_dias,2,0))-1),H768*$D$12))</f>
        <v/>
      </c>
      <c r="G769" s="68" t="str">
        <f t="shared" si="4"/>
        <v/>
      </c>
      <c r="H769" s="68" t="str">
        <f t="shared" si="5"/>
        <v/>
      </c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5.75" customHeight="1">
      <c r="A770" s="1"/>
      <c r="B770" s="2"/>
      <c r="C770" s="66" t="str">
        <f t="shared" si="1"/>
        <v/>
      </c>
      <c r="D770" s="67" t="str">
        <f t="shared" si="2"/>
        <v/>
      </c>
      <c r="E770" s="67" t="str">
        <f t="shared" si="3"/>
        <v/>
      </c>
      <c r="F770" s="68" t="str">
        <f>IF(C770="","",IF(AND(Frec_capitalizacion="Diaria",$D$9="Si"),H769*((1+$D$12)^(VLOOKUP(Frec_deposito,Cantidad_dias,2,0))-1),H769*$D$12))</f>
        <v/>
      </c>
      <c r="G770" s="68" t="str">
        <f t="shared" si="4"/>
        <v/>
      </c>
      <c r="H770" s="68" t="str">
        <f t="shared" si="5"/>
        <v/>
      </c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5.75" customHeight="1">
      <c r="A771" s="1"/>
      <c r="B771" s="2"/>
      <c r="C771" s="66" t="str">
        <f t="shared" si="1"/>
        <v/>
      </c>
      <c r="D771" s="67" t="str">
        <f t="shared" si="2"/>
        <v/>
      </c>
      <c r="E771" s="67" t="str">
        <f t="shared" si="3"/>
        <v/>
      </c>
      <c r="F771" s="68" t="str">
        <f>IF(C771="","",IF(AND(Frec_capitalizacion="Diaria",$D$9="Si"),H770*((1+$D$12)^(VLOOKUP(Frec_deposito,Cantidad_dias,2,0))-1),H770*$D$12))</f>
        <v/>
      </c>
      <c r="G771" s="68" t="str">
        <f t="shared" si="4"/>
        <v/>
      </c>
      <c r="H771" s="68" t="str">
        <f t="shared" si="5"/>
        <v/>
      </c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5.75" customHeight="1">
      <c r="A772" s="1"/>
      <c r="B772" s="2"/>
      <c r="C772" s="66" t="str">
        <f t="shared" si="1"/>
        <v/>
      </c>
      <c r="D772" s="67" t="str">
        <f t="shared" si="2"/>
        <v/>
      </c>
      <c r="E772" s="67" t="str">
        <f t="shared" si="3"/>
        <v/>
      </c>
      <c r="F772" s="68" t="str">
        <f>IF(C772="","",IF(AND(Frec_capitalizacion="Diaria",$D$9="Si"),H771*((1+$D$12)^(VLOOKUP(Frec_deposito,Cantidad_dias,2,0))-1),H771*$D$12))</f>
        <v/>
      </c>
      <c r="G772" s="68" t="str">
        <f t="shared" si="4"/>
        <v/>
      </c>
      <c r="H772" s="68" t="str">
        <f t="shared" si="5"/>
        <v/>
      </c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5.75" customHeight="1">
      <c r="A773" s="1"/>
      <c r="B773" s="2"/>
      <c r="C773" s="66" t="str">
        <f t="shared" si="1"/>
        <v/>
      </c>
      <c r="D773" s="67" t="str">
        <f t="shared" si="2"/>
        <v/>
      </c>
      <c r="E773" s="67" t="str">
        <f t="shared" si="3"/>
        <v/>
      </c>
      <c r="F773" s="68" t="str">
        <f>IF(C773="","",IF(AND(Frec_capitalizacion="Diaria",$D$9="Si"),H772*((1+$D$12)^(VLOOKUP(Frec_deposito,Cantidad_dias,2,0))-1),H772*$D$12))</f>
        <v/>
      </c>
      <c r="G773" s="68" t="str">
        <f t="shared" si="4"/>
        <v/>
      </c>
      <c r="H773" s="68" t="str">
        <f t="shared" si="5"/>
        <v/>
      </c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5.75" customHeight="1">
      <c r="A774" s="1"/>
      <c r="B774" s="2"/>
      <c r="C774" s="66" t="str">
        <f t="shared" si="1"/>
        <v/>
      </c>
      <c r="D774" s="67" t="str">
        <f t="shared" si="2"/>
        <v/>
      </c>
      <c r="E774" s="67" t="str">
        <f t="shared" si="3"/>
        <v/>
      </c>
      <c r="F774" s="68" t="str">
        <f>IF(C774="","",IF(AND(Frec_capitalizacion="Diaria",$D$9="Si"),H773*((1+$D$12)^(VLOOKUP(Frec_deposito,Cantidad_dias,2,0))-1),H773*$D$12))</f>
        <v/>
      </c>
      <c r="G774" s="68" t="str">
        <f t="shared" si="4"/>
        <v/>
      </c>
      <c r="H774" s="68" t="str">
        <f t="shared" si="5"/>
        <v/>
      </c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5.75" customHeight="1">
      <c r="A775" s="1"/>
      <c r="B775" s="2"/>
      <c r="C775" s="66" t="str">
        <f t="shared" si="1"/>
        <v/>
      </c>
      <c r="D775" s="67" t="str">
        <f t="shared" si="2"/>
        <v/>
      </c>
      <c r="E775" s="67" t="str">
        <f t="shared" si="3"/>
        <v/>
      </c>
      <c r="F775" s="68" t="str">
        <f>IF(C775="","",IF(AND(Frec_capitalizacion="Diaria",$D$9="Si"),H774*((1+$D$12)^(VLOOKUP(Frec_deposito,Cantidad_dias,2,0))-1),H774*$D$12))</f>
        <v/>
      </c>
      <c r="G775" s="68" t="str">
        <f t="shared" si="4"/>
        <v/>
      </c>
      <c r="H775" s="68" t="str">
        <f t="shared" si="5"/>
        <v/>
      </c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5.75" customHeight="1">
      <c r="A776" s="1"/>
      <c r="B776" s="2"/>
      <c r="C776" s="66" t="str">
        <f t="shared" si="1"/>
        <v/>
      </c>
      <c r="D776" s="67" t="str">
        <f t="shared" si="2"/>
        <v/>
      </c>
      <c r="E776" s="67" t="str">
        <f t="shared" si="3"/>
        <v/>
      </c>
      <c r="F776" s="68" t="str">
        <f>IF(C776="","",IF(AND(Frec_capitalizacion="Diaria",$D$9="Si"),H775*((1+$D$12)^(VLOOKUP(Frec_deposito,Cantidad_dias,2,0))-1),H775*$D$12))</f>
        <v/>
      </c>
      <c r="G776" s="68" t="str">
        <f t="shared" si="4"/>
        <v/>
      </c>
      <c r="H776" s="68" t="str">
        <f t="shared" si="5"/>
        <v/>
      </c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5.75" customHeight="1">
      <c r="A777" s="1"/>
      <c r="B777" s="2"/>
      <c r="C777" s="66" t="str">
        <f t="shared" si="1"/>
        <v/>
      </c>
      <c r="D777" s="67" t="str">
        <f t="shared" si="2"/>
        <v/>
      </c>
      <c r="E777" s="67" t="str">
        <f t="shared" si="3"/>
        <v/>
      </c>
      <c r="F777" s="68" t="str">
        <f>IF(C777="","",IF(AND(Frec_capitalizacion="Diaria",$D$9="Si"),H776*((1+$D$12)^(VLOOKUP(Frec_deposito,Cantidad_dias,2,0))-1),H776*$D$12))</f>
        <v/>
      </c>
      <c r="G777" s="68" t="str">
        <f t="shared" si="4"/>
        <v/>
      </c>
      <c r="H777" s="68" t="str">
        <f t="shared" si="5"/>
        <v/>
      </c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5.75" customHeight="1">
      <c r="A778" s="1"/>
      <c r="B778" s="2"/>
      <c r="C778" s="66" t="str">
        <f t="shared" si="1"/>
        <v/>
      </c>
      <c r="D778" s="67" t="str">
        <f t="shared" si="2"/>
        <v/>
      </c>
      <c r="E778" s="67" t="str">
        <f t="shared" si="3"/>
        <v/>
      </c>
      <c r="F778" s="68" t="str">
        <f>IF(C778="","",IF(AND(Frec_capitalizacion="Diaria",$D$9="Si"),H777*((1+$D$12)^(VLOOKUP(Frec_deposito,Cantidad_dias,2,0))-1),H777*$D$12))</f>
        <v/>
      </c>
      <c r="G778" s="68" t="str">
        <f t="shared" si="4"/>
        <v/>
      </c>
      <c r="H778" s="68" t="str">
        <f t="shared" si="5"/>
        <v/>
      </c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5.75" customHeight="1">
      <c r="A779" s="1"/>
      <c r="B779" s="2"/>
      <c r="C779" s="66" t="str">
        <f t="shared" si="1"/>
        <v/>
      </c>
      <c r="D779" s="67" t="str">
        <f t="shared" si="2"/>
        <v/>
      </c>
      <c r="E779" s="67" t="str">
        <f t="shared" si="3"/>
        <v/>
      </c>
      <c r="F779" s="68" t="str">
        <f>IF(C779="","",IF(AND(Frec_capitalizacion="Diaria",$D$9="Si"),H778*((1+$D$12)^(VLOOKUP(Frec_deposito,Cantidad_dias,2,0))-1),H778*$D$12))</f>
        <v/>
      </c>
      <c r="G779" s="68" t="str">
        <f t="shared" si="4"/>
        <v/>
      </c>
      <c r="H779" s="68" t="str">
        <f t="shared" si="5"/>
        <v/>
      </c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5.75" customHeight="1">
      <c r="A780" s="1"/>
      <c r="B780" s="2"/>
      <c r="C780" s="66" t="str">
        <f t="shared" si="1"/>
        <v/>
      </c>
      <c r="D780" s="67" t="str">
        <f t="shared" si="2"/>
        <v/>
      </c>
      <c r="E780" s="67" t="str">
        <f t="shared" si="3"/>
        <v/>
      </c>
      <c r="F780" s="68" t="str">
        <f>IF(C780="","",IF(AND(Frec_capitalizacion="Diaria",$D$9="Si"),H779*((1+$D$12)^(VLOOKUP(Frec_deposito,Cantidad_dias,2,0))-1),H779*$D$12))</f>
        <v/>
      </c>
      <c r="G780" s="68" t="str">
        <f t="shared" si="4"/>
        <v/>
      </c>
      <c r="H780" s="68" t="str">
        <f t="shared" si="5"/>
        <v/>
      </c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5.75" customHeight="1">
      <c r="A781" s="1"/>
      <c r="B781" s="2"/>
      <c r="C781" s="66" t="str">
        <f t="shared" si="1"/>
        <v/>
      </c>
      <c r="D781" s="67" t="str">
        <f t="shared" si="2"/>
        <v/>
      </c>
      <c r="E781" s="67" t="str">
        <f t="shared" si="3"/>
        <v/>
      </c>
      <c r="F781" s="68" t="str">
        <f>IF(C781="","",IF(AND(Frec_capitalizacion="Diaria",$D$9="Si"),H780*((1+$D$12)^(VLOOKUP(Frec_deposito,Cantidad_dias,2,0))-1),H780*$D$12))</f>
        <v/>
      </c>
      <c r="G781" s="68" t="str">
        <f t="shared" si="4"/>
        <v/>
      </c>
      <c r="H781" s="68" t="str">
        <f t="shared" si="5"/>
        <v/>
      </c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5.75" customHeight="1">
      <c r="A782" s="1"/>
      <c r="B782" s="2"/>
      <c r="C782" s="66" t="str">
        <f t="shared" si="1"/>
        <v/>
      </c>
      <c r="D782" s="67" t="str">
        <f t="shared" si="2"/>
        <v/>
      </c>
      <c r="E782" s="67" t="str">
        <f t="shared" si="3"/>
        <v/>
      </c>
      <c r="F782" s="68" t="str">
        <f>IF(C782="","",IF(AND(Frec_capitalizacion="Diaria",$D$9="Si"),H781*((1+$D$12)^(VLOOKUP(Frec_deposito,Cantidad_dias,2,0))-1),H781*$D$12))</f>
        <v/>
      </c>
      <c r="G782" s="68" t="str">
        <f t="shared" si="4"/>
        <v/>
      </c>
      <c r="H782" s="68" t="str">
        <f t="shared" si="5"/>
        <v/>
      </c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5.75" customHeight="1">
      <c r="A783" s="1"/>
      <c r="B783" s="2"/>
      <c r="C783" s="66" t="str">
        <f t="shared" si="1"/>
        <v/>
      </c>
      <c r="D783" s="67" t="str">
        <f t="shared" si="2"/>
        <v/>
      </c>
      <c r="E783" s="67" t="str">
        <f t="shared" si="3"/>
        <v/>
      </c>
      <c r="F783" s="68" t="str">
        <f>IF(C783="","",IF(AND(Frec_capitalizacion="Diaria",$D$9="Si"),H782*((1+$D$12)^(VLOOKUP(Frec_deposito,Cantidad_dias,2,0))-1),H782*$D$12))</f>
        <v/>
      </c>
      <c r="G783" s="68" t="str">
        <f t="shared" si="4"/>
        <v/>
      </c>
      <c r="H783" s="68" t="str">
        <f t="shared" si="5"/>
        <v/>
      </c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5.75" customHeight="1">
      <c r="A784" s="1"/>
      <c r="B784" s="2"/>
      <c r="C784" s="66" t="str">
        <f t="shared" si="1"/>
        <v/>
      </c>
      <c r="D784" s="67" t="str">
        <f t="shared" si="2"/>
        <v/>
      </c>
      <c r="E784" s="67" t="str">
        <f t="shared" si="3"/>
        <v/>
      </c>
      <c r="F784" s="68" t="str">
        <f>IF(C784="","",IF(AND(Frec_capitalizacion="Diaria",$D$9="Si"),H783*((1+$D$12)^(VLOOKUP(Frec_deposito,Cantidad_dias,2,0))-1),H783*$D$12))</f>
        <v/>
      </c>
      <c r="G784" s="68" t="str">
        <f t="shared" si="4"/>
        <v/>
      </c>
      <c r="H784" s="68" t="str">
        <f t="shared" si="5"/>
        <v/>
      </c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5.75" customHeight="1">
      <c r="A785" s="1"/>
      <c r="B785" s="2"/>
      <c r="C785" s="66" t="str">
        <f t="shared" si="1"/>
        <v/>
      </c>
      <c r="D785" s="67" t="str">
        <f t="shared" si="2"/>
        <v/>
      </c>
      <c r="E785" s="67" t="str">
        <f t="shared" si="3"/>
        <v/>
      </c>
      <c r="F785" s="68" t="str">
        <f>IF(C785="","",IF(AND(Frec_capitalizacion="Diaria",$D$9="Si"),H784*((1+$D$12)^(VLOOKUP(Frec_deposito,Cantidad_dias,2,0))-1),H784*$D$12))</f>
        <v/>
      </c>
      <c r="G785" s="68" t="str">
        <f t="shared" si="4"/>
        <v/>
      </c>
      <c r="H785" s="68" t="str">
        <f t="shared" si="5"/>
        <v/>
      </c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5.75" customHeight="1">
      <c r="A786" s="1"/>
      <c r="B786" s="2"/>
      <c r="C786" s="66" t="str">
        <f t="shared" si="1"/>
        <v/>
      </c>
      <c r="D786" s="67" t="str">
        <f t="shared" si="2"/>
        <v/>
      </c>
      <c r="E786" s="67" t="str">
        <f t="shared" si="3"/>
        <v/>
      </c>
      <c r="F786" s="68" t="str">
        <f>IF(C786="","",IF(AND(Frec_capitalizacion="Diaria",$D$9="Si"),H785*((1+$D$12)^(VLOOKUP(Frec_deposito,Cantidad_dias,2,0))-1),H785*$D$12))</f>
        <v/>
      </c>
      <c r="G786" s="68" t="str">
        <f t="shared" si="4"/>
        <v/>
      </c>
      <c r="H786" s="68" t="str">
        <f t="shared" si="5"/>
        <v/>
      </c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5.75" customHeight="1">
      <c r="A787" s="1"/>
      <c r="B787" s="2"/>
      <c r="C787" s="66" t="str">
        <f t="shared" si="1"/>
        <v/>
      </c>
      <c r="D787" s="67" t="str">
        <f t="shared" si="2"/>
        <v/>
      </c>
      <c r="E787" s="67" t="str">
        <f t="shared" si="3"/>
        <v/>
      </c>
      <c r="F787" s="68" t="str">
        <f>IF(C787="","",IF(AND(Frec_capitalizacion="Diaria",$D$9="Si"),H786*((1+$D$12)^(VLOOKUP(Frec_deposito,Cantidad_dias,2,0))-1),H786*$D$12))</f>
        <v/>
      </c>
      <c r="G787" s="68" t="str">
        <f t="shared" si="4"/>
        <v/>
      </c>
      <c r="H787" s="68" t="str">
        <f t="shared" si="5"/>
        <v/>
      </c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5.75" customHeight="1">
      <c r="A788" s="1"/>
      <c r="B788" s="2"/>
      <c r="C788" s="66" t="str">
        <f t="shared" si="1"/>
        <v/>
      </c>
      <c r="D788" s="67" t="str">
        <f t="shared" si="2"/>
        <v/>
      </c>
      <c r="E788" s="67" t="str">
        <f t="shared" si="3"/>
        <v/>
      </c>
      <c r="F788" s="68" t="str">
        <f>IF(C788="","",IF(AND(Frec_capitalizacion="Diaria",$D$9="Si"),H787*((1+$D$12)^(VLOOKUP(Frec_deposito,Cantidad_dias,2,0))-1),H787*$D$12))</f>
        <v/>
      </c>
      <c r="G788" s="68" t="str">
        <f t="shared" si="4"/>
        <v/>
      </c>
      <c r="H788" s="68" t="str">
        <f t="shared" si="5"/>
        <v/>
      </c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5.75" customHeight="1">
      <c r="A789" s="1"/>
      <c r="B789" s="2"/>
      <c r="C789" s="66" t="str">
        <f t="shared" si="1"/>
        <v/>
      </c>
      <c r="D789" s="67" t="str">
        <f t="shared" si="2"/>
        <v/>
      </c>
      <c r="E789" s="67" t="str">
        <f t="shared" si="3"/>
        <v/>
      </c>
      <c r="F789" s="68" t="str">
        <f>IF(C789="","",IF(AND(Frec_capitalizacion="Diaria",$D$9="Si"),H788*((1+$D$12)^(VLOOKUP(Frec_deposito,Cantidad_dias,2,0))-1),H788*$D$12))</f>
        <v/>
      </c>
      <c r="G789" s="68" t="str">
        <f t="shared" si="4"/>
        <v/>
      </c>
      <c r="H789" s="68" t="str">
        <f t="shared" si="5"/>
        <v/>
      </c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5.75" customHeight="1">
      <c r="A790" s="1"/>
      <c r="B790" s="2"/>
      <c r="C790" s="66" t="str">
        <f t="shared" si="1"/>
        <v/>
      </c>
      <c r="D790" s="67" t="str">
        <f t="shared" si="2"/>
        <v/>
      </c>
      <c r="E790" s="67" t="str">
        <f t="shared" si="3"/>
        <v/>
      </c>
      <c r="F790" s="68" t="str">
        <f>IF(C790="","",IF(AND(Frec_capitalizacion="Diaria",$D$9="Si"),H789*((1+$D$12)^(VLOOKUP(Frec_deposito,Cantidad_dias,2,0))-1),H789*$D$12))</f>
        <v/>
      </c>
      <c r="G790" s="68" t="str">
        <f t="shared" si="4"/>
        <v/>
      </c>
      <c r="H790" s="68" t="str">
        <f t="shared" si="5"/>
        <v/>
      </c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5.75" customHeight="1">
      <c r="A791" s="1"/>
      <c r="B791" s="2"/>
      <c r="C791" s="66" t="str">
        <f t="shared" si="1"/>
        <v/>
      </c>
      <c r="D791" s="67" t="str">
        <f t="shared" si="2"/>
        <v/>
      </c>
      <c r="E791" s="67" t="str">
        <f t="shared" si="3"/>
        <v/>
      </c>
      <c r="F791" s="68" t="str">
        <f>IF(C791="","",IF(AND(Frec_capitalizacion="Diaria",$D$9="Si"),H790*((1+$D$12)^(VLOOKUP(Frec_deposito,Cantidad_dias,2,0))-1),H790*$D$12))</f>
        <v/>
      </c>
      <c r="G791" s="68" t="str">
        <f t="shared" si="4"/>
        <v/>
      </c>
      <c r="H791" s="68" t="str">
        <f t="shared" si="5"/>
        <v/>
      </c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5.75" customHeight="1">
      <c r="A792" s="1"/>
      <c r="B792" s="2"/>
      <c r="C792" s="66" t="str">
        <f t="shared" si="1"/>
        <v/>
      </c>
      <c r="D792" s="67" t="str">
        <f t="shared" si="2"/>
        <v/>
      </c>
      <c r="E792" s="67" t="str">
        <f t="shared" si="3"/>
        <v/>
      </c>
      <c r="F792" s="68" t="str">
        <f>IF(C792="","",IF(AND(Frec_capitalizacion="Diaria",$D$9="Si"),H791*((1+$D$12)^(VLOOKUP(Frec_deposito,Cantidad_dias,2,0))-1),H791*$D$12))</f>
        <v/>
      </c>
      <c r="G792" s="68" t="str">
        <f t="shared" si="4"/>
        <v/>
      </c>
      <c r="H792" s="68" t="str">
        <f t="shared" si="5"/>
        <v/>
      </c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5.75" customHeight="1">
      <c r="A793" s="1"/>
      <c r="B793" s="2"/>
      <c r="C793" s="66" t="str">
        <f t="shared" si="1"/>
        <v/>
      </c>
      <c r="D793" s="67" t="str">
        <f t="shared" si="2"/>
        <v/>
      </c>
      <c r="E793" s="67" t="str">
        <f t="shared" si="3"/>
        <v/>
      </c>
      <c r="F793" s="68" t="str">
        <f>IF(C793="","",IF(AND(Frec_capitalizacion="Diaria",$D$9="Si"),H792*((1+$D$12)^(VLOOKUP(Frec_deposito,Cantidad_dias,2,0))-1),H792*$D$12))</f>
        <v/>
      </c>
      <c r="G793" s="68" t="str">
        <f t="shared" si="4"/>
        <v/>
      </c>
      <c r="H793" s="68" t="str">
        <f t="shared" si="5"/>
        <v/>
      </c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5.75" customHeight="1">
      <c r="A794" s="1"/>
      <c r="B794" s="2"/>
      <c r="C794" s="66" t="str">
        <f t="shared" si="1"/>
        <v/>
      </c>
      <c r="D794" s="67" t="str">
        <f t="shared" si="2"/>
        <v/>
      </c>
      <c r="E794" s="67" t="str">
        <f t="shared" si="3"/>
        <v/>
      </c>
      <c r="F794" s="68" t="str">
        <f>IF(C794="","",IF(AND(Frec_capitalizacion="Diaria",$D$9="Si"),H793*((1+$D$12)^(VLOOKUP(Frec_deposito,Cantidad_dias,2,0))-1),H793*$D$12))</f>
        <v/>
      </c>
      <c r="G794" s="68" t="str">
        <f t="shared" si="4"/>
        <v/>
      </c>
      <c r="H794" s="68" t="str">
        <f t="shared" si="5"/>
        <v/>
      </c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5.75" customHeight="1">
      <c r="A795" s="1"/>
      <c r="B795" s="2"/>
      <c r="C795" s="66" t="str">
        <f t="shared" si="1"/>
        <v/>
      </c>
      <c r="D795" s="67" t="str">
        <f t="shared" si="2"/>
        <v/>
      </c>
      <c r="E795" s="67" t="str">
        <f t="shared" si="3"/>
        <v/>
      </c>
      <c r="F795" s="68" t="str">
        <f>IF(C795="","",IF(AND(Frec_capitalizacion="Diaria",$D$9="Si"),H794*((1+$D$12)^(VLOOKUP(Frec_deposito,Cantidad_dias,2,0))-1),H794*$D$12))</f>
        <v/>
      </c>
      <c r="G795" s="68" t="str">
        <f t="shared" si="4"/>
        <v/>
      </c>
      <c r="H795" s="68" t="str">
        <f t="shared" si="5"/>
        <v/>
      </c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5.75" customHeight="1">
      <c r="A796" s="1"/>
      <c r="B796" s="2"/>
      <c r="C796" s="66" t="str">
        <f t="shared" si="1"/>
        <v/>
      </c>
      <c r="D796" s="67" t="str">
        <f t="shared" si="2"/>
        <v/>
      </c>
      <c r="E796" s="67" t="str">
        <f t="shared" si="3"/>
        <v/>
      </c>
      <c r="F796" s="68" t="str">
        <f>IF(C796="","",IF(AND(Frec_capitalizacion="Diaria",$D$9="Si"),H795*((1+$D$12)^(VLOOKUP(Frec_deposito,Cantidad_dias,2,0))-1),H795*$D$12))</f>
        <v/>
      </c>
      <c r="G796" s="68" t="str">
        <f t="shared" si="4"/>
        <v/>
      </c>
      <c r="H796" s="68" t="str">
        <f t="shared" si="5"/>
        <v/>
      </c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5.75" customHeight="1">
      <c r="A797" s="1"/>
      <c r="B797" s="2"/>
      <c r="C797" s="66" t="str">
        <f t="shared" si="1"/>
        <v/>
      </c>
      <c r="D797" s="67" t="str">
        <f t="shared" si="2"/>
        <v/>
      </c>
      <c r="E797" s="67" t="str">
        <f t="shared" si="3"/>
        <v/>
      </c>
      <c r="F797" s="68" t="str">
        <f>IF(C797="","",IF(AND(Frec_capitalizacion="Diaria",$D$9="Si"),H796*((1+$D$12)^(VLOOKUP(Frec_deposito,Cantidad_dias,2,0))-1),H796*$D$12))</f>
        <v/>
      </c>
      <c r="G797" s="68" t="str">
        <f t="shared" si="4"/>
        <v/>
      </c>
      <c r="H797" s="68" t="str">
        <f t="shared" si="5"/>
        <v/>
      </c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5.75" customHeight="1">
      <c r="A798" s="1"/>
      <c r="B798" s="2"/>
      <c r="C798" s="66" t="str">
        <f t="shared" si="1"/>
        <v/>
      </c>
      <c r="D798" s="67" t="str">
        <f t="shared" si="2"/>
        <v/>
      </c>
      <c r="E798" s="67" t="str">
        <f t="shared" si="3"/>
        <v/>
      </c>
      <c r="F798" s="68" t="str">
        <f>IF(C798="","",IF(AND(Frec_capitalizacion="Diaria",$D$9="Si"),H797*((1+$D$12)^(VLOOKUP(Frec_deposito,Cantidad_dias,2,0))-1),H797*$D$12))</f>
        <v/>
      </c>
      <c r="G798" s="68" t="str">
        <f t="shared" si="4"/>
        <v/>
      </c>
      <c r="H798" s="68" t="str">
        <f t="shared" si="5"/>
        <v/>
      </c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5.75" customHeight="1">
      <c r="A799" s="1"/>
      <c r="B799" s="2"/>
      <c r="C799" s="66" t="str">
        <f t="shared" si="1"/>
        <v/>
      </c>
      <c r="D799" s="67" t="str">
        <f t="shared" si="2"/>
        <v/>
      </c>
      <c r="E799" s="67" t="str">
        <f t="shared" si="3"/>
        <v/>
      </c>
      <c r="F799" s="68" t="str">
        <f>IF(C799="","",IF(AND(Frec_capitalizacion="Diaria",$D$9="Si"),H798*((1+$D$12)^(VLOOKUP(Frec_deposito,Cantidad_dias,2,0))-1),H798*$D$12))</f>
        <v/>
      </c>
      <c r="G799" s="68" t="str">
        <f t="shared" si="4"/>
        <v/>
      </c>
      <c r="H799" s="68" t="str">
        <f t="shared" si="5"/>
        <v/>
      </c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5.75" customHeight="1">
      <c r="A800" s="1"/>
      <c r="B800" s="2"/>
      <c r="C800" s="66" t="str">
        <f t="shared" si="1"/>
        <v/>
      </c>
      <c r="D800" s="67" t="str">
        <f t="shared" si="2"/>
        <v/>
      </c>
      <c r="E800" s="67" t="str">
        <f t="shared" si="3"/>
        <v/>
      </c>
      <c r="F800" s="68" t="str">
        <f>IF(C800="","",IF(AND(Frec_capitalizacion="Diaria",$D$9="Si"),H799*((1+$D$12)^(VLOOKUP(Frec_deposito,Cantidad_dias,2,0))-1),H799*$D$12))</f>
        <v/>
      </c>
      <c r="G800" s="68" t="str">
        <f t="shared" si="4"/>
        <v/>
      </c>
      <c r="H800" s="68" t="str">
        <f t="shared" si="5"/>
        <v/>
      </c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5.75" customHeight="1">
      <c r="A801" s="1"/>
      <c r="B801" s="2"/>
      <c r="C801" s="66" t="str">
        <f t="shared" si="1"/>
        <v/>
      </c>
      <c r="D801" s="67" t="str">
        <f t="shared" si="2"/>
        <v/>
      </c>
      <c r="E801" s="67" t="str">
        <f t="shared" si="3"/>
        <v/>
      </c>
      <c r="F801" s="68" t="str">
        <f>IF(C801="","",IF(AND(Frec_capitalizacion="Diaria",$D$9="Si"),H800*((1+$D$12)^(VLOOKUP(Frec_deposito,Cantidad_dias,2,0))-1),H800*$D$12))</f>
        <v/>
      </c>
      <c r="G801" s="68" t="str">
        <f t="shared" si="4"/>
        <v/>
      </c>
      <c r="H801" s="68" t="str">
        <f t="shared" si="5"/>
        <v/>
      </c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5.75" customHeight="1">
      <c r="A802" s="1"/>
      <c r="B802" s="2"/>
      <c r="C802" s="66" t="str">
        <f t="shared" si="1"/>
        <v/>
      </c>
      <c r="D802" s="67" t="str">
        <f t="shared" si="2"/>
        <v/>
      </c>
      <c r="E802" s="67" t="str">
        <f t="shared" si="3"/>
        <v/>
      </c>
      <c r="F802" s="68" t="str">
        <f>IF(C802="","",IF(AND(Frec_capitalizacion="Diaria",$D$9="Si"),H801*((1+$D$12)^(VLOOKUP(Frec_deposito,Cantidad_dias,2,0))-1),H801*$D$12))</f>
        <v/>
      </c>
      <c r="G802" s="68" t="str">
        <f t="shared" si="4"/>
        <v/>
      </c>
      <c r="H802" s="68" t="str">
        <f t="shared" si="5"/>
        <v/>
      </c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5.75" customHeight="1">
      <c r="A803" s="1"/>
      <c r="B803" s="2"/>
      <c r="C803" s="66" t="str">
        <f t="shared" si="1"/>
        <v/>
      </c>
      <c r="D803" s="67" t="str">
        <f t="shared" si="2"/>
        <v/>
      </c>
      <c r="E803" s="67" t="str">
        <f t="shared" si="3"/>
        <v/>
      </c>
      <c r="F803" s="68" t="str">
        <f>IF(C803="","",IF(AND(Frec_capitalizacion="Diaria",$D$9="Si"),H802*((1+$D$12)^(VLOOKUP(Frec_deposito,Cantidad_dias,2,0))-1),H802*$D$12))</f>
        <v/>
      </c>
      <c r="G803" s="68" t="str">
        <f t="shared" si="4"/>
        <v/>
      </c>
      <c r="H803" s="68" t="str">
        <f t="shared" si="5"/>
        <v/>
      </c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5.75" customHeight="1">
      <c r="A804" s="1"/>
      <c r="B804" s="2"/>
      <c r="C804" s="66" t="str">
        <f t="shared" si="1"/>
        <v/>
      </c>
      <c r="D804" s="67" t="str">
        <f t="shared" si="2"/>
        <v/>
      </c>
      <c r="E804" s="67" t="str">
        <f t="shared" si="3"/>
        <v/>
      </c>
      <c r="F804" s="68" t="str">
        <f>IF(C804="","",IF(AND(Frec_capitalizacion="Diaria",$D$9="Si"),H803*((1+$D$12)^(VLOOKUP(Frec_deposito,Cantidad_dias,2,0))-1),H803*$D$12))</f>
        <v/>
      </c>
      <c r="G804" s="68" t="str">
        <f t="shared" si="4"/>
        <v/>
      </c>
      <c r="H804" s="68" t="str">
        <f t="shared" si="5"/>
        <v/>
      </c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5.75" customHeight="1">
      <c r="A805" s="1"/>
      <c r="B805" s="2"/>
      <c r="C805" s="66" t="str">
        <f t="shared" si="1"/>
        <v/>
      </c>
      <c r="D805" s="67" t="str">
        <f t="shared" si="2"/>
        <v/>
      </c>
      <c r="E805" s="67" t="str">
        <f t="shared" si="3"/>
        <v/>
      </c>
      <c r="F805" s="68" t="str">
        <f>IF(C805="","",IF(AND(Frec_capitalizacion="Diaria",$D$9="Si"),H804*((1+$D$12)^(VLOOKUP(Frec_deposito,Cantidad_dias,2,0))-1),H804*$D$12))</f>
        <v/>
      </c>
      <c r="G805" s="68" t="str">
        <f t="shared" si="4"/>
        <v/>
      </c>
      <c r="H805" s="68" t="str">
        <f t="shared" si="5"/>
        <v/>
      </c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5.75" customHeight="1">
      <c r="A806" s="1"/>
      <c r="B806" s="2"/>
      <c r="C806" s="66" t="str">
        <f t="shared" si="1"/>
        <v/>
      </c>
      <c r="D806" s="67" t="str">
        <f t="shared" si="2"/>
        <v/>
      </c>
      <c r="E806" s="67" t="str">
        <f t="shared" si="3"/>
        <v/>
      </c>
      <c r="F806" s="68" t="str">
        <f>IF(C806="","",IF(AND(Frec_capitalizacion="Diaria",$D$9="Si"),H805*((1+$D$12)^(VLOOKUP(Frec_deposito,Cantidad_dias,2,0))-1),H805*$D$12))</f>
        <v/>
      </c>
      <c r="G806" s="68" t="str">
        <f t="shared" si="4"/>
        <v/>
      </c>
      <c r="H806" s="68" t="str">
        <f t="shared" si="5"/>
        <v/>
      </c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5.75" customHeight="1">
      <c r="A807" s="1"/>
      <c r="B807" s="2"/>
      <c r="C807" s="66" t="str">
        <f t="shared" si="1"/>
        <v/>
      </c>
      <c r="D807" s="67" t="str">
        <f t="shared" si="2"/>
        <v/>
      </c>
      <c r="E807" s="67" t="str">
        <f t="shared" si="3"/>
        <v/>
      </c>
      <c r="F807" s="68" t="str">
        <f>IF(C807="","",IF(AND(Frec_capitalizacion="Diaria",$D$9="Si"),H806*((1+$D$12)^(VLOOKUP(Frec_deposito,Cantidad_dias,2,0))-1),H806*$D$12))</f>
        <v/>
      </c>
      <c r="G807" s="68" t="str">
        <f t="shared" si="4"/>
        <v/>
      </c>
      <c r="H807" s="68" t="str">
        <f t="shared" si="5"/>
        <v/>
      </c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5.75" customHeight="1">
      <c r="A808" s="1"/>
      <c r="B808" s="2"/>
      <c r="C808" s="66" t="str">
        <f t="shared" si="1"/>
        <v/>
      </c>
      <c r="D808" s="67" t="str">
        <f t="shared" si="2"/>
        <v/>
      </c>
      <c r="E808" s="67" t="str">
        <f t="shared" si="3"/>
        <v/>
      </c>
      <c r="F808" s="68" t="str">
        <f>IF(C808="","",IF(AND(Frec_capitalizacion="Diaria",$D$9="Si"),H807*((1+$D$12)^(VLOOKUP(Frec_deposito,Cantidad_dias,2,0))-1),H807*$D$12))</f>
        <v/>
      </c>
      <c r="G808" s="68" t="str">
        <f t="shared" si="4"/>
        <v/>
      </c>
      <c r="H808" s="68" t="str">
        <f t="shared" si="5"/>
        <v/>
      </c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5.75" customHeight="1">
      <c r="A809" s="1"/>
      <c r="B809" s="2"/>
      <c r="C809" s="66" t="str">
        <f t="shared" si="1"/>
        <v/>
      </c>
      <c r="D809" s="67" t="str">
        <f t="shared" si="2"/>
        <v/>
      </c>
      <c r="E809" s="67" t="str">
        <f t="shared" si="3"/>
        <v/>
      </c>
      <c r="F809" s="68" t="str">
        <f>IF(C809="","",IF(AND(Frec_capitalizacion="Diaria",$D$9="Si"),H808*((1+$D$12)^(VLOOKUP(Frec_deposito,Cantidad_dias,2,0))-1),H808*$D$12))</f>
        <v/>
      </c>
      <c r="G809" s="68" t="str">
        <f t="shared" si="4"/>
        <v/>
      </c>
      <c r="H809" s="68" t="str">
        <f t="shared" si="5"/>
        <v/>
      </c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5.75" customHeight="1">
      <c r="A810" s="1"/>
      <c r="B810" s="2"/>
      <c r="C810" s="66" t="str">
        <f t="shared" si="1"/>
        <v/>
      </c>
      <c r="D810" s="67" t="str">
        <f t="shared" si="2"/>
        <v/>
      </c>
      <c r="E810" s="67" t="str">
        <f t="shared" si="3"/>
        <v/>
      </c>
      <c r="F810" s="68" t="str">
        <f>IF(C810="","",IF(AND(Frec_capitalizacion="Diaria",$D$9="Si"),H809*((1+$D$12)^(VLOOKUP(Frec_deposito,Cantidad_dias,2,0))-1),H809*$D$12))</f>
        <v/>
      </c>
      <c r="G810" s="68" t="str">
        <f t="shared" si="4"/>
        <v/>
      </c>
      <c r="H810" s="68" t="str">
        <f t="shared" si="5"/>
        <v/>
      </c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5.75" customHeight="1">
      <c r="A811" s="1"/>
      <c r="B811" s="2"/>
      <c r="C811" s="66" t="str">
        <f t="shared" si="1"/>
        <v/>
      </c>
      <c r="D811" s="67" t="str">
        <f t="shared" si="2"/>
        <v/>
      </c>
      <c r="E811" s="67" t="str">
        <f t="shared" si="3"/>
        <v/>
      </c>
      <c r="F811" s="68" t="str">
        <f>IF(C811="","",IF(AND(Frec_capitalizacion="Diaria",$D$9="Si"),H810*((1+$D$12)^(VLOOKUP(Frec_deposito,Cantidad_dias,2,0))-1),H810*$D$12))</f>
        <v/>
      </c>
      <c r="G811" s="68" t="str">
        <f t="shared" si="4"/>
        <v/>
      </c>
      <c r="H811" s="68" t="str">
        <f t="shared" si="5"/>
        <v/>
      </c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5.75" customHeight="1">
      <c r="A812" s="1"/>
      <c r="B812" s="2"/>
      <c r="C812" s="66" t="str">
        <f t="shared" si="1"/>
        <v/>
      </c>
      <c r="D812" s="67" t="str">
        <f t="shared" si="2"/>
        <v/>
      </c>
      <c r="E812" s="67" t="str">
        <f t="shared" si="3"/>
        <v/>
      </c>
      <c r="F812" s="68" t="str">
        <f>IF(C812="","",IF(AND(Frec_capitalizacion="Diaria",$D$9="Si"),H811*((1+$D$12)^(VLOOKUP(Frec_deposito,Cantidad_dias,2,0))-1),H811*$D$12))</f>
        <v/>
      </c>
      <c r="G812" s="68" t="str">
        <f t="shared" si="4"/>
        <v/>
      </c>
      <c r="H812" s="68" t="str">
        <f t="shared" si="5"/>
        <v/>
      </c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5.75" customHeight="1">
      <c r="A813" s="1"/>
      <c r="B813" s="2"/>
      <c r="C813" s="66" t="str">
        <f t="shared" si="1"/>
        <v/>
      </c>
      <c r="D813" s="67" t="str">
        <f t="shared" si="2"/>
        <v/>
      </c>
      <c r="E813" s="67" t="str">
        <f t="shared" si="3"/>
        <v/>
      </c>
      <c r="F813" s="68" t="str">
        <f>IF(C813="","",IF(AND(Frec_capitalizacion="Diaria",$D$9="Si"),H812*((1+$D$12)^(VLOOKUP(Frec_deposito,Cantidad_dias,2,0))-1),H812*$D$12))</f>
        <v/>
      </c>
      <c r="G813" s="68" t="str">
        <f t="shared" si="4"/>
        <v/>
      </c>
      <c r="H813" s="68" t="str">
        <f t="shared" si="5"/>
        <v/>
      </c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5.75" customHeight="1">
      <c r="A814" s="1"/>
      <c r="B814" s="2"/>
      <c r="C814" s="66" t="str">
        <f t="shared" si="1"/>
        <v/>
      </c>
      <c r="D814" s="67" t="str">
        <f t="shared" si="2"/>
        <v/>
      </c>
      <c r="E814" s="67" t="str">
        <f t="shared" si="3"/>
        <v/>
      </c>
      <c r="F814" s="68" t="str">
        <f>IF(C814="","",IF(AND(Frec_capitalizacion="Diaria",$D$9="Si"),H813*((1+$D$12)^(VLOOKUP(Frec_deposito,Cantidad_dias,2,0))-1),H813*$D$12))</f>
        <v/>
      </c>
      <c r="G814" s="68" t="str">
        <f t="shared" si="4"/>
        <v/>
      </c>
      <c r="H814" s="68" t="str">
        <f t="shared" si="5"/>
        <v/>
      </c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5.75" customHeight="1">
      <c r="A815" s="1"/>
      <c r="B815" s="2"/>
      <c r="C815" s="66" t="str">
        <f t="shared" si="1"/>
        <v/>
      </c>
      <c r="D815" s="67" t="str">
        <f t="shared" si="2"/>
        <v/>
      </c>
      <c r="E815" s="67" t="str">
        <f t="shared" si="3"/>
        <v/>
      </c>
      <c r="F815" s="68" t="str">
        <f>IF(C815="","",IF(AND(Frec_capitalizacion="Diaria",$D$9="Si"),H814*((1+$D$12)^(VLOOKUP(Frec_deposito,Cantidad_dias,2,0))-1),H814*$D$12))</f>
        <v/>
      </c>
      <c r="G815" s="68" t="str">
        <f t="shared" si="4"/>
        <v/>
      </c>
      <c r="H815" s="68" t="str">
        <f t="shared" si="5"/>
        <v/>
      </c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5.75" customHeight="1">
      <c r="A816" s="1"/>
      <c r="B816" s="2"/>
      <c r="C816" s="66" t="str">
        <f t="shared" si="1"/>
        <v/>
      </c>
      <c r="D816" s="67" t="str">
        <f t="shared" si="2"/>
        <v/>
      </c>
      <c r="E816" s="67" t="str">
        <f t="shared" si="3"/>
        <v/>
      </c>
      <c r="F816" s="68" t="str">
        <f>IF(C816="","",IF(AND(Frec_capitalizacion="Diaria",$D$9="Si"),H815*((1+$D$12)^(VLOOKUP(Frec_deposito,Cantidad_dias,2,0))-1),H815*$D$12))</f>
        <v/>
      </c>
      <c r="G816" s="68" t="str">
        <f t="shared" si="4"/>
        <v/>
      </c>
      <c r="H816" s="68" t="str">
        <f t="shared" si="5"/>
        <v/>
      </c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5.75" customHeight="1">
      <c r="A817" s="1"/>
      <c r="B817" s="2"/>
      <c r="C817" s="66" t="str">
        <f t="shared" si="1"/>
        <v/>
      </c>
      <c r="D817" s="67" t="str">
        <f t="shared" si="2"/>
        <v/>
      </c>
      <c r="E817" s="67" t="str">
        <f t="shared" si="3"/>
        <v/>
      </c>
      <c r="F817" s="68" t="str">
        <f>IF(C817="","",IF(AND(Frec_capitalizacion="Diaria",$D$9="Si"),H816*((1+$D$12)^(VLOOKUP(Frec_deposito,Cantidad_dias,2,0))-1),H816*$D$12))</f>
        <v/>
      </c>
      <c r="G817" s="68" t="str">
        <f t="shared" si="4"/>
        <v/>
      </c>
      <c r="H817" s="68" t="str">
        <f t="shared" si="5"/>
        <v/>
      </c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5.75" customHeight="1">
      <c r="A818" s="1"/>
      <c r="B818" s="2"/>
      <c r="C818" s="66" t="str">
        <f t="shared" si="1"/>
        <v/>
      </c>
      <c r="D818" s="67" t="str">
        <f t="shared" si="2"/>
        <v/>
      </c>
      <c r="E818" s="67" t="str">
        <f t="shared" si="3"/>
        <v/>
      </c>
      <c r="F818" s="68" t="str">
        <f>IF(C818="","",IF(AND(Frec_capitalizacion="Diaria",$D$9="Si"),H817*((1+$D$12)^(VLOOKUP(Frec_deposito,Cantidad_dias,2,0))-1),H817*$D$12))</f>
        <v/>
      </c>
      <c r="G818" s="68" t="str">
        <f t="shared" si="4"/>
        <v/>
      </c>
      <c r="H818" s="68" t="str">
        <f t="shared" si="5"/>
        <v/>
      </c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5.75" customHeight="1">
      <c r="A819" s="1"/>
      <c r="B819" s="2"/>
      <c r="C819" s="66" t="str">
        <f t="shared" si="1"/>
        <v/>
      </c>
      <c r="D819" s="67" t="str">
        <f t="shared" si="2"/>
        <v/>
      </c>
      <c r="E819" s="67" t="str">
        <f t="shared" si="3"/>
        <v/>
      </c>
      <c r="F819" s="68" t="str">
        <f>IF(C819="","",IF(AND(Frec_capitalizacion="Diaria",$D$9="Si"),H818*((1+$D$12)^(VLOOKUP(Frec_deposito,Cantidad_dias,2,0))-1),H818*$D$12))</f>
        <v/>
      </c>
      <c r="G819" s="68" t="str">
        <f t="shared" si="4"/>
        <v/>
      </c>
      <c r="H819" s="68" t="str">
        <f t="shared" si="5"/>
        <v/>
      </c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5.75" customHeight="1">
      <c r="A820" s="1"/>
      <c r="B820" s="2"/>
      <c r="C820" s="66" t="str">
        <f t="shared" si="1"/>
        <v/>
      </c>
      <c r="D820" s="67" t="str">
        <f t="shared" si="2"/>
        <v/>
      </c>
      <c r="E820" s="67" t="str">
        <f t="shared" si="3"/>
        <v/>
      </c>
      <c r="F820" s="68" t="str">
        <f>IF(C820="","",IF(AND(Frec_capitalizacion="Diaria",$D$9="Si"),H819*((1+$D$12)^(VLOOKUP(Frec_deposito,Cantidad_dias,2,0))-1),H819*$D$12))</f>
        <v/>
      </c>
      <c r="G820" s="68" t="str">
        <f t="shared" si="4"/>
        <v/>
      </c>
      <c r="H820" s="68" t="str">
        <f t="shared" si="5"/>
        <v/>
      </c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5.75" customHeight="1">
      <c r="A821" s="1"/>
      <c r="B821" s="2"/>
      <c r="C821" s="66" t="str">
        <f t="shared" si="1"/>
        <v/>
      </c>
      <c r="D821" s="67" t="str">
        <f t="shared" si="2"/>
        <v/>
      </c>
      <c r="E821" s="67" t="str">
        <f t="shared" si="3"/>
        <v/>
      </c>
      <c r="F821" s="68" t="str">
        <f>IF(C821="","",IF(AND(Frec_capitalizacion="Diaria",$D$9="Si"),H820*((1+$D$12)^(VLOOKUP(Frec_deposito,Cantidad_dias,2,0))-1),H820*$D$12))</f>
        <v/>
      </c>
      <c r="G821" s="68" t="str">
        <f t="shared" si="4"/>
        <v/>
      </c>
      <c r="H821" s="68" t="str">
        <f t="shared" si="5"/>
        <v/>
      </c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5.75" customHeight="1">
      <c r="A822" s="1"/>
      <c r="B822" s="2"/>
      <c r="C822" s="66" t="str">
        <f t="shared" si="1"/>
        <v/>
      </c>
      <c r="D822" s="67" t="str">
        <f t="shared" si="2"/>
        <v/>
      </c>
      <c r="E822" s="67" t="str">
        <f t="shared" si="3"/>
        <v/>
      </c>
      <c r="F822" s="68" t="str">
        <f>IF(C822="","",IF(AND(Frec_capitalizacion="Diaria",$D$9="Si"),H821*((1+$D$12)^(VLOOKUP(Frec_deposito,Cantidad_dias,2,0))-1),H821*$D$12))</f>
        <v/>
      </c>
      <c r="G822" s="68" t="str">
        <f t="shared" si="4"/>
        <v/>
      </c>
      <c r="H822" s="68" t="str">
        <f t="shared" si="5"/>
        <v/>
      </c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5.75" customHeight="1">
      <c r="A823" s="1"/>
      <c r="B823" s="2"/>
      <c r="C823" s="66" t="str">
        <f t="shared" si="1"/>
        <v/>
      </c>
      <c r="D823" s="67" t="str">
        <f t="shared" si="2"/>
        <v/>
      </c>
      <c r="E823" s="67" t="str">
        <f t="shared" si="3"/>
        <v/>
      </c>
      <c r="F823" s="68" t="str">
        <f>IF(C823="","",IF(AND(Frec_capitalizacion="Diaria",$D$9="Si"),H822*((1+$D$12)^(VLOOKUP(Frec_deposito,Cantidad_dias,2,0))-1),H822*$D$12))</f>
        <v/>
      </c>
      <c r="G823" s="68" t="str">
        <f t="shared" si="4"/>
        <v/>
      </c>
      <c r="H823" s="68" t="str">
        <f t="shared" si="5"/>
        <v/>
      </c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5.75" customHeight="1">
      <c r="A824" s="1"/>
      <c r="B824" s="2"/>
      <c r="C824" s="66" t="str">
        <f t="shared" si="1"/>
        <v/>
      </c>
      <c r="D824" s="67" t="str">
        <f t="shared" si="2"/>
        <v/>
      </c>
      <c r="E824" s="67" t="str">
        <f t="shared" si="3"/>
        <v/>
      </c>
      <c r="F824" s="68" t="str">
        <f>IF(C824="","",IF(AND(Frec_capitalizacion="Diaria",$D$9="Si"),H823*((1+$D$12)^(VLOOKUP(Frec_deposito,Cantidad_dias,2,0))-1),H823*$D$12))</f>
        <v/>
      </c>
      <c r="G824" s="68" t="str">
        <f t="shared" si="4"/>
        <v/>
      </c>
      <c r="H824" s="68" t="str">
        <f t="shared" si="5"/>
        <v/>
      </c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5.75" customHeight="1">
      <c r="A825" s="1"/>
      <c r="B825" s="2"/>
      <c r="C825" s="66" t="str">
        <f t="shared" si="1"/>
        <v/>
      </c>
      <c r="D825" s="67" t="str">
        <f t="shared" si="2"/>
        <v/>
      </c>
      <c r="E825" s="67" t="str">
        <f t="shared" si="3"/>
        <v/>
      </c>
      <c r="F825" s="68" t="str">
        <f>IF(C825="","",IF(AND(Frec_capitalizacion="Diaria",$D$9="Si"),H824*((1+$D$12)^(VLOOKUP(Frec_deposito,Cantidad_dias,2,0))-1),H824*$D$12))</f>
        <v/>
      </c>
      <c r="G825" s="68" t="str">
        <f t="shared" si="4"/>
        <v/>
      </c>
      <c r="H825" s="68" t="str">
        <f t="shared" si="5"/>
        <v/>
      </c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5.75" customHeight="1">
      <c r="A826" s="1"/>
      <c r="B826" s="2"/>
      <c r="C826" s="66" t="str">
        <f t="shared" si="1"/>
        <v/>
      </c>
      <c r="D826" s="67" t="str">
        <f t="shared" si="2"/>
        <v/>
      </c>
      <c r="E826" s="67" t="str">
        <f t="shared" si="3"/>
        <v/>
      </c>
      <c r="F826" s="68" t="str">
        <f>IF(C826="","",IF(AND(Frec_capitalizacion="Diaria",$D$9="Si"),H825*((1+$D$12)^(VLOOKUP(Frec_deposito,Cantidad_dias,2,0))-1),H825*$D$12))</f>
        <v/>
      </c>
      <c r="G826" s="68" t="str">
        <f t="shared" si="4"/>
        <v/>
      </c>
      <c r="H826" s="68" t="str">
        <f t="shared" si="5"/>
        <v/>
      </c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5.75" customHeight="1">
      <c r="A827" s="1"/>
      <c r="B827" s="2"/>
      <c r="C827" s="66" t="str">
        <f t="shared" si="1"/>
        <v/>
      </c>
      <c r="D827" s="67" t="str">
        <f t="shared" si="2"/>
        <v/>
      </c>
      <c r="E827" s="67" t="str">
        <f t="shared" si="3"/>
        <v/>
      </c>
      <c r="F827" s="68" t="str">
        <f>IF(C827="","",IF(AND(Frec_capitalizacion="Diaria",$D$9="Si"),H826*((1+$D$12)^(VLOOKUP(Frec_deposito,Cantidad_dias,2,0))-1),H826*$D$12))</f>
        <v/>
      </c>
      <c r="G827" s="68" t="str">
        <f t="shared" si="4"/>
        <v/>
      </c>
      <c r="H827" s="68" t="str">
        <f t="shared" si="5"/>
        <v/>
      </c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5.75" customHeight="1">
      <c r="A828" s="1"/>
      <c r="B828" s="2"/>
      <c r="C828" s="66" t="str">
        <f t="shared" si="1"/>
        <v/>
      </c>
      <c r="D828" s="67" t="str">
        <f t="shared" si="2"/>
        <v/>
      </c>
      <c r="E828" s="67" t="str">
        <f t="shared" si="3"/>
        <v/>
      </c>
      <c r="F828" s="68" t="str">
        <f>IF(C828="","",IF(AND(Frec_capitalizacion="Diaria",$D$9="Si"),H827*((1+$D$12)^(VLOOKUP(Frec_deposito,Cantidad_dias,2,0))-1),H827*$D$12))</f>
        <v/>
      </c>
      <c r="G828" s="68" t="str">
        <f t="shared" si="4"/>
        <v/>
      </c>
      <c r="H828" s="68" t="str">
        <f t="shared" si="5"/>
        <v/>
      </c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5.75" customHeight="1">
      <c r="A829" s="1"/>
      <c r="B829" s="2"/>
      <c r="C829" s="66" t="str">
        <f t="shared" si="1"/>
        <v/>
      </c>
      <c r="D829" s="67" t="str">
        <f t="shared" si="2"/>
        <v/>
      </c>
      <c r="E829" s="67" t="str">
        <f t="shared" si="3"/>
        <v/>
      </c>
      <c r="F829" s="68" t="str">
        <f>IF(C829="","",IF(AND(Frec_capitalizacion="Diaria",$D$9="Si"),H828*((1+$D$12)^(VLOOKUP(Frec_deposito,Cantidad_dias,2,0))-1),H828*$D$12))</f>
        <v/>
      </c>
      <c r="G829" s="68" t="str">
        <f t="shared" si="4"/>
        <v/>
      </c>
      <c r="H829" s="68" t="str">
        <f t="shared" si="5"/>
        <v/>
      </c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5.75" customHeight="1">
      <c r="A830" s="1"/>
      <c r="B830" s="2"/>
      <c r="C830" s="66" t="str">
        <f t="shared" si="1"/>
        <v/>
      </c>
      <c r="D830" s="67" t="str">
        <f t="shared" si="2"/>
        <v/>
      </c>
      <c r="E830" s="67" t="str">
        <f t="shared" si="3"/>
        <v/>
      </c>
      <c r="F830" s="68" t="str">
        <f>IF(C830="","",IF(AND(Frec_capitalizacion="Diaria",$D$9="Si"),H829*((1+$D$12)^(VLOOKUP(Frec_deposito,Cantidad_dias,2,0))-1),H829*$D$12))</f>
        <v/>
      </c>
      <c r="G830" s="68" t="str">
        <f t="shared" si="4"/>
        <v/>
      </c>
      <c r="H830" s="68" t="str">
        <f t="shared" si="5"/>
        <v/>
      </c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5.75" customHeight="1">
      <c r="A831" s="1"/>
      <c r="B831" s="2"/>
      <c r="C831" s="66" t="str">
        <f t="shared" si="1"/>
        <v/>
      </c>
      <c r="D831" s="67" t="str">
        <f t="shared" si="2"/>
        <v/>
      </c>
      <c r="E831" s="67" t="str">
        <f t="shared" si="3"/>
        <v/>
      </c>
      <c r="F831" s="68" t="str">
        <f>IF(C831="","",IF(AND(Frec_capitalizacion="Diaria",$D$9="Si"),H830*((1+$D$12)^(VLOOKUP(Frec_deposito,Cantidad_dias,2,0))-1),H830*$D$12))</f>
        <v/>
      </c>
      <c r="G831" s="68" t="str">
        <f t="shared" si="4"/>
        <v/>
      </c>
      <c r="H831" s="68" t="str">
        <f t="shared" si="5"/>
        <v/>
      </c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5.75" customHeight="1">
      <c r="A832" s="1"/>
      <c r="B832" s="2"/>
      <c r="C832" s="66" t="str">
        <f t="shared" si="1"/>
        <v/>
      </c>
      <c r="D832" s="67" t="str">
        <f t="shared" si="2"/>
        <v/>
      </c>
      <c r="E832" s="67" t="str">
        <f t="shared" si="3"/>
        <v/>
      </c>
      <c r="F832" s="68" t="str">
        <f>IF(C832="","",IF(AND(Frec_capitalizacion="Diaria",$D$9="Si"),H831*((1+$D$12)^(VLOOKUP(Frec_deposito,Cantidad_dias,2,0))-1),H831*$D$12))</f>
        <v/>
      </c>
      <c r="G832" s="68" t="str">
        <f t="shared" si="4"/>
        <v/>
      </c>
      <c r="H832" s="68" t="str">
        <f t="shared" si="5"/>
        <v/>
      </c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5.75" customHeight="1">
      <c r="A833" s="1"/>
      <c r="B833" s="2"/>
      <c r="C833" s="66" t="str">
        <f t="shared" si="1"/>
        <v/>
      </c>
      <c r="D833" s="67" t="str">
        <f t="shared" si="2"/>
        <v/>
      </c>
      <c r="E833" s="67" t="str">
        <f t="shared" si="3"/>
        <v/>
      </c>
      <c r="F833" s="68" t="str">
        <f>IF(C833="","",IF(AND(Frec_capitalizacion="Diaria",$D$9="Si"),H832*((1+$D$12)^(VLOOKUP(Frec_deposito,Cantidad_dias,2,0))-1),H832*$D$12))</f>
        <v/>
      </c>
      <c r="G833" s="68" t="str">
        <f t="shared" si="4"/>
        <v/>
      </c>
      <c r="H833" s="68" t="str">
        <f t="shared" si="5"/>
        <v/>
      </c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5.75" customHeight="1">
      <c r="A834" s="1"/>
      <c r="B834" s="2"/>
      <c r="C834" s="66" t="str">
        <f t="shared" si="1"/>
        <v/>
      </c>
      <c r="D834" s="67" t="str">
        <f t="shared" si="2"/>
        <v/>
      </c>
      <c r="E834" s="67" t="str">
        <f t="shared" si="3"/>
        <v/>
      </c>
      <c r="F834" s="68" t="str">
        <f>IF(C834="","",IF(AND(Frec_capitalizacion="Diaria",$D$9="Si"),H833*((1+$D$12)^(VLOOKUP(Frec_deposito,Cantidad_dias,2,0))-1),H833*$D$12))</f>
        <v/>
      </c>
      <c r="G834" s="68" t="str">
        <f t="shared" si="4"/>
        <v/>
      </c>
      <c r="H834" s="68" t="str">
        <f t="shared" si="5"/>
        <v/>
      </c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5.75" customHeight="1">
      <c r="A835" s="1"/>
      <c r="B835" s="2"/>
      <c r="C835" s="66" t="str">
        <f t="shared" si="1"/>
        <v/>
      </c>
      <c r="D835" s="67" t="str">
        <f t="shared" si="2"/>
        <v/>
      </c>
      <c r="E835" s="67" t="str">
        <f t="shared" si="3"/>
        <v/>
      </c>
      <c r="F835" s="68" t="str">
        <f>IF(C835="","",IF(AND(Frec_capitalizacion="Diaria",$D$9="Si"),H834*((1+$D$12)^(VLOOKUP(Frec_deposito,Cantidad_dias,2,0))-1),H834*$D$12))</f>
        <v/>
      </c>
      <c r="G835" s="68" t="str">
        <f t="shared" si="4"/>
        <v/>
      </c>
      <c r="H835" s="68" t="str">
        <f t="shared" si="5"/>
        <v/>
      </c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5.75" customHeight="1">
      <c r="A836" s="1"/>
      <c r="B836" s="2"/>
      <c r="C836" s="66" t="str">
        <f t="shared" si="1"/>
        <v/>
      </c>
      <c r="D836" s="67" t="str">
        <f t="shared" si="2"/>
        <v/>
      </c>
      <c r="E836" s="67" t="str">
        <f t="shared" si="3"/>
        <v/>
      </c>
      <c r="F836" s="68" t="str">
        <f>IF(C836="","",IF(AND(Frec_capitalizacion="Diaria",$D$9="Si"),H835*((1+$D$12)^(VLOOKUP(Frec_deposito,Cantidad_dias,2,0))-1),H835*$D$12))</f>
        <v/>
      </c>
      <c r="G836" s="68" t="str">
        <f t="shared" si="4"/>
        <v/>
      </c>
      <c r="H836" s="68" t="str">
        <f t="shared" si="5"/>
        <v/>
      </c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5.75" customHeight="1">
      <c r="A837" s="1"/>
      <c r="B837" s="2"/>
      <c r="C837" s="66" t="str">
        <f t="shared" si="1"/>
        <v/>
      </c>
      <c r="D837" s="67" t="str">
        <f t="shared" si="2"/>
        <v/>
      </c>
      <c r="E837" s="67" t="str">
        <f t="shared" si="3"/>
        <v/>
      </c>
      <c r="F837" s="68" t="str">
        <f>IF(C837="","",IF(AND(Frec_capitalizacion="Diaria",$D$9="Si"),H836*((1+$D$12)^(VLOOKUP(Frec_deposito,Cantidad_dias,2,0))-1),H836*$D$12))</f>
        <v/>
      </c>
      <c r="G837" s="68" t="str">
        <f t="shared" si="4"/>
        <v/>
      </c>
      <c r="H837" s="68" t="str">
        <f t="shared" si="5"/>
        <v/>
      </c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5.75" customHeight="1">
      <c r="A838" s="1"/>
      <c r="B838" s="2"/>
      <c r="C838" s="66" t="str">
        <f t="shared" si="1"/>
        <v/>
      </c>
      <c r="D838" s="67" t="str">
        <f t="shared" si="2"/>
        <v/>
      </c>
      <c r="E838" s="67" t="str">
        <f t="shared" si="3"/>
        <v/>
      </c>
      <c r="F838" s="68" t="str">
        <f>IF(C838="","",IF(AND(Frec_capitalizacion="Diaria",$D$9="Si"),H837*((1+$D$12)^(VLOOKUP(Frec_deposito,Cantidad_dias,2,0))-1),H837*$D$12))</f>
        <v/>
      </c>
      <c r="G838" s="68" t="str">
        <f t="shared" si="4"/>
        <v/>
      </c>
      <c r="H838" s="68" t="str">
        <f t="shared" si="5"/>
        <v/>
      </c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5.75" customHeight="1">
      <c r="A839" s="1"/>
      <c r="B839" s="2"/>
      <c r="C839" s="66" t="str">
        <f t="shared" si="1"/>
        <v/>
      </c>
      <c r="D839" s="67" t="str">
        <f t="shared" si="2"/>
        <v/>
      </c>
      <c r="E839" s="67" t="str">
        <f t="shared" si="3"/>
        <v/>
      </c>
      <c r="F839" s="68" t="str">
        <f>IF(C839="","",IF(AND(Frec_capitalizacion="Diaria",$D$9="Si"),H838*((1+$D$12)^(VLOOKUP(Frec_deposito,Cantidad_dias,2,0))-1),H838*$D$12))</f>
        <v/>
      </c>
      <c r="G839" s="68" t="str">
        <f t="shared" si="4"/>
        <v/>
      </c>
      <c r="H839" s="68" t="str">
        <f t="shared" si="5"/>
        <v/>
      </c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5.75" customHeight="1">
      <c r="A840" s="1"/>
      <c r="B840" s="2"/>
      <c r="C840" s="66" t="str">
        <f t="shared" si="1"/>
        <v/>
      </c>
      <c r="D840" s="67" t="str">
        <f t="shared" si="2"/>
        <v/>
      </c>
      <c r="E840" s="67" t="str">
        <f t="shared" si="3"/>
        <v/>
      </c>
      <c r="F840" s="68" t="str">
        <f>IF(C840="","",IF(AND(Frec_capitalizacion="Diaria",$D$9="Si"),H839*((1+$D$12)^(VLOOKUP(Frec_deposito,Cantidad_dias,2,0))-1),H839*$D$12))</f>
        <v/>
      </c>
      <c r="G840" s="68" t="str">
        <f t="shared" si="4"/>
        <v/>
      </c>
      <c r="H840" s="68" t="str">
        <f t="shared" si="5"/>
        <v/>
      </c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5.75" customHeight="1">
      <c r="A841" s="1"/>
      <c r="B841" s="2"/>
      <c r="C841" s="66" t="str">
        <f t="shared" si="1"/>
        <v/>
      </c>
      <c r="D841" s="67" t="str">
        <f t="shared" si="2"/>
        <v/>
      </c>
      <c r="E841" s="67" t="str">
        <f t="shared" si="3"/>
        <v/>
      </c>
      <c r="F841" s="68" t="str">
        <f>IF(C841="","",IF(AND(Frec_capitalizacion="Diaria",$D$9="Si"),H840*((1+$D$12)^(VLOOKUP(Frec_deposito,Cantidad_dias,2,0))-1),H840*$D$12))</f>
        <v/>
      </c>
      <c r="G841" s="68" t="str">
        <f t="shared" si="4"/>
        <v/>
      </c>
      <c r="H841" s="68" t="str">
        <f t="shared" si="5"/>
        <v/>
      </c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5.75" customHeight="1">
      <c r="A842" s="1"/>
      <c r="B842" s="2"/>
      <c r="C842" s="66" t="str">
        <f t="shared" si="1"/>
        <v/>
      </c>
      <c r="D842" s="67" t="str">
        <f t="shared" si="2"/>
        <v/>
      </c>
      <c r="E842" s="67" t="str">
        <f t="shared" si="3"/>
        <v/>
      </c>
      <c r="F842" s="68" t="str">
        <f>IF(C842="","",IF(AND(Frec_capitalizacion="Diaria",$D$9="Si"),H841*((1+$D$12)^(VLOOKUP(Frec_deposito,Cantidad_dias,2,0))-1),H841*$D$12))</f>
        <v/>
      </c>
      <c r="G842" s="68" t="str">
        <f t="shared" si="4"/>
        <v/>
      </c>
      <c r="H842" s="68" t="str">
        <f t="shared" si="5"/>
        <v/>
      </c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5.75" customHeight="1">
      <c r="A843" s="1"/>
      <c r="B843" s="2"/>
      <c r="C843" s="66" t="str">
        <f t="shared" si="1"/>
        <v/>
      </c>
      <c r="D843" s="67" t="str">
        <f t="shared" si="2"/>
        <v/>
      </c>
      <c r="E843" s="67" t="str">
        <f t="shared" si="3"/>
        <v/>
      </c>
      <c r="F843" s="68" t="str">
        <f>IF(C843="","",IF(AND(Frec_capitalizacion="Diaria",$D$9="Si"),H842*((1+$D$12)^(VLOOKUP(Frec_deposito,Cantidad_dias,2,0))-1),H842*$D$12))</f>
        <v/>
      </c>
      <c r="G843" s="68" t="str">
        <f t="shared" si="4"/>
        <v/>
      </c>
      <c r="H843" s="68" t="str">
        <f t="shared" si="5"/>
        <v/>
      </c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5.75" customHeight="1">
      <c r="A844" s="1"/>
      <c r="B844" s="2"/>
      <c r="C844" s="66" t="str">
        <f t="shared" si="1"/>
        <v/>
      </c>
      <c r="D844" s="67" t="str">
        <f t="shared" si="2"/>
        <v/>
      </c>
      <c r="E844" s="67" t="str">
        <f t="shared" si="3"/>
        <v/>
      </c>
      <c r="F844" s="68" t="str">
        <f>IF(C844="","",IF(AND(Frec_capitalizacion="Diaria",$D$9="Si"),H843*((1+$D$12)^(VLOOKUP(Frec_deposito,Cantidad_dias,2,0))-1),H843*$D$12))</f>
        <v/>
      </c>
      <c r="G844" s="68" t="str">
        <f t="shared" si="4"/>
        <v/>
      </c>
      <c r="H844" s="68" t="str">
        <f t="shared" si="5"/>
        <v/>
      </c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5.75" customHeight="1">
      <c r="A845" s="1"/>
      <c r="B845" s="2"/>
      <c r="C845" s="66" t="str">
        <f t="shared" si="1"/>
        <v/>
      </c>
      <c r="D845" s="67" t="str">
        <f t="shared" si="2"/>
        <v/>
      </c>
      <c r="E845" s="67" t="str">
        <f t="shared" si="3"/>
        <v/>
      </c>
      <c r="F845" s="68" t="str">
        <f>IF(C845="","",IF(AND(Frec_capitalizacion="Diaria",$D$9="Si"),H844*((1+$D$12)^(VLOOKUP(Frec_deposito,Cantidad_dias,2,0))-1),H844*$D$12))</f>
        <v/>
      </c>
      <c r="G845" s="68" t="str">
        <f t="shared" si="4"/>
        <v/>
      </c>
      <c r="H845" s="68" t="str">
        <f t="shared" si="5"/>
        <v/>
      </c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5.75" customHeight="1">
      <c r="A846" s="1"/>
      <c r="B846" s="2"/>
      <c r="C846" s="66" t="str">
        <f t="shared" si="1"/>
        <v/>
      </c>
      <c r="D846" s="67" t="str">
        <f t="shared" si="2"/>
        <v/>
      </c>
      <c r="E846" s="67" t="str">
        <f t="shared" si="3"/>
        <v/>
      </c>
      <c r="F846" s="68" t="str">
        <f>IF(C846="","",IF(AND(Frec_capitalizacion="Diaria",$D$9="Si"),H845*((1+$D$12)^(VLOOKUP(Frec_deposito,Cantidad_dias,2,0))-1),H845*$D$12))</f>
        <v/>
      </c>
      <c r="G846" s="68" t="str">
        <f t="shared" si="4"/>
        <v/>
      </c>
      <c r="H846" s="68" t="str">
        <f t="shared" si="5"/>
        <v/>
      </c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5.75" customHeight="1">
      <c r="A847" s="1"/>
      <c r="B847" s="2"/>
      <c r="C847" s="66" t="str">
        <f t="shared" si="1"/>
        <v/>
      </c>
      <c r="D847" s="67" t="str">
        <f t="shared" si="2"/>
        <v/>
      </c>
      <c r="E847" s="67" t="str">
        <f t="shared" si="3"/>
        <v/>
      </c>
      <c r="F847" s="68" t="str">
        <f>IF(C847="","",IF(AND(Frec_capitalizacion="Diaria",$D$9="Si"),H846*((1+$D$12)^(VLOOKUP(Frec_deposito,Cantidad_dias,2,0))-1),H846*$D$12))</f>
        <v/>
      </c>
      <c r="G847" s="68" t="str">
        <f t="shared" si="4"/>
        <v/>
      </c>
      <c r="H847" s="68" t="str">
        <f t="shared" si="5"/>
        <v/>
      </c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5.75" customHeight="1">
      <c r="A848" s="1"/>
      <c r="B848" s="2"/>
      <c r="C848" s="66" t="str">
        <f t="shared" si="1"/>
        <v/>
      </c>
      <c r="D848" s="67" t="str">
        <f t="shared" si="2"/>
        <v/>
      </c>
      <c r="E848" s="67" t="str">
        <f t="shared" si="3"/>
        <v/>
      </c>
      <c r="F848" s="68" t="str">
        <f>IF(C848="","",IF(AND(Frec_capitalizacion="Diaria",$D$9="Si"),H847*((1+$D$12)^(VLOOKUP(Frec_deposito,Cantidad_dias,2,0))-1),H847*$D$12))</f>
        <v/>
      </c>
      <c r="G848" s="68" t="str">
        <f t="shared" si="4"/>
        <v/>
      </c>
      <c r="H848" s="68" t="str">
        <f t="shared" si="5"/>
        <v/>
      </c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5.75" customHeight="1">
      <c r="A849" s="1"/>
      <c r="B849" s="2"/>
      <c r="C849" s="66" t="str">
        <f t="shared" si="1"/>
        <v/>
      </c>
      <c r="D849" s="67" t="str">
        <f t="shared" si="2"/>
        <v/>
      </c>
      <c r="E849" s="67" t="str">
        <f t="shared" si="3"/>
        <v/>
      </c>
      <c r="F849" s="68" t="str">
        <f>IF(C849="","",IF(AND(Frec_capitalizacion="Diaria",$D$9="Si"),H848*((1+$D$12)^(VLOOKUP(Frec_deposito,Cantidad_dias,2,0))-1),H848*$D$12))</f>
        <v/>
      </c>
      <c r="G849" s="68" t="str">
        <f t="shared" si="4"/>
        <v/>
      </c>
      <c r="H849" s="68" t="str">
        <f t="shared" si="5"/>
        <v/>
      </c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5.75" customHeight="1">
      <c r="A850" s="1"/>
      <c r="B850" s="2"/>
      <c r="C850" s="66" t="str">
        <f t="shared" si="1"/>
        <v/>
      </c>
      <c r="D850" s="67" t="str">
        <f t="shared" si="2"/>
        <v/>
      </c>
      <c r="E850" s="67" t="str">
        <f t="shared" si="3"/>
        <v/>
      </c>
      <c r="F850" s="68" t="str">
        <f>IF(C850="","",IF(AND(Frec_capitalizacion="Diaria",$D$9="Si"),H849*((1+$D$12)^(VLOOKUP(Frec_deposito,Cantidad_dias,2,0))-1),H849*$D$12))</f>
        <v/>
      </c>
      <c r="G850" s="68" t="str">
        <f t="shared" si="4"/>
        <v/>
      </c>
      <c r="H850" s="68" t="str">
        <f t="shared" si="5"/>
        <v/>
      </c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5.75" customHeight="1">
      <c r="A851" s="1"/>
      <c r="B851" s="2"/>
      <c r="C851" s="66" t="str">
        <f t="shared" si="1"/>
        <v/>
      </c>
      <c r="D851" s="67" t="str">
        <f t="shared" si="2"/>
        <v/>
      </c>
      <c r="E851" s="67" t="str">
        <f t="shared" si="3"/>
        <v/>
      </c>
      <c r="F851" s="68" t="str">
        <f>IF(C851="","",IF(AND(Frec_capitalizacion="Diaria",$D$9="Si"),H850*((1+$D$12)^(VLOOKUP(Frec_deposito,Cantidad_dias,2,0))-1),H850*$D$12))</f>
        <v/>
      </c>
      <c r="G851" s="68" t="str">
        <f t="shared" si="4"/>
        <v/>
      </c>
      <c r="H851" s="68" t="str">
        <f t="shared" si="5"/>
        <v/>
      </c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5.75" customHeight="1">
      <c r="A852" s="1"/>
      <c r="B852" s="2"/>
      <c r="C852" s="66" t="str">
        <f t="shared" si="1"/>
        <v/>
      </c>
      <c r="D852" s="67" t="str">
        <f t="shared" si="2"/>
        <v/>
      </c>
      <c r="E852" s="67" t="str">
        <f t="shared" si="3"/>
        <v/>
      </c>
      <c r="F852" s="68" t="str">
        <f>IF(C852="","",IF(AND(Frec_capitalizacion="Diaria",$D$9="Si"),H851*((1+$D$12)^(VLOOKUP(Frec_deposito,Cantidad_dias,2,0))-1),H851*$D$12))</f>
        <v/>
      </c>
      <c r="G852" s="68" t="str">
        <f t="shared" si="4"/>
        <v/>
      </c>
      <c r="H852" s="68" t="str">
        <f t="shared" si="5"/>
        <v/>
      </c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5.75" customHeight="1">
      <c r="A853" s="1"/>
      <c r="B853" s="2"/>
      <c r="C853" s="66" t="str">
        <f t="shared" si="1"/>
        <v/>
      </c>
      <c r="D853" s="67" t="str">
        <f t="shared" si="2"/>
        <v/>
      </c>
      <c r="E853" s="67" t="str">
        <f t="shared" si="3"/>
        <v/>
      </c>
      <c r="F853" s="68" t="str">
        <f>IF(C853="","",IF(AND(Frec_capitalizacion="Diaria",$D$9="Si"),H852*((1+$D$12)^(VLOOKUP(Frec_deposito,Cantidad_dias,2,0))-1),H852*$D$12))</f>
        <v/>
      </c>
      <c r="G853" s="68" t="str">
        <f t="shared" si="4"/>
        <v/>
      </c>
      <c r="H853" s="68" t="str">
        <f t="shared" si="5"/>
        <v/>
      </c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5.75" customHeight="1">
      <c r="A854" s="1"/>
      <c r="B854" s="2"/>
      <c r="C854" s="66" t="str">
        <f t="shared" si="1"/>
        <v/>
      </c>
      <c r="D854" s="67" t="str">
        <f t="shared" si="2"/>
        <v/>
      </c>
      <c r="E854" s="67" t="str">
        <f t="shared" si="3"/>
        <v/>
      </c>
      <c r="F854" s="68" t="str">
        <f>IF(C854="","",IF(AND(Frec_capitalizacion="Diaria",$D$9="Si"),H853*((1+$D$12)^(VLOOKUP(Frec_deposito,Cantidad_dias,2,0))-1),H853*$D$12))</f>
        <v/>
      </c>
      <c r="G854" s="68" t="str">
        <f t="shared" si="4"/>
        <v/>
      </c>
      <c r="H854" s="68" t="str">
        <f t="shared" si="5"/>
        <v/>
      </c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5.75" customHeight="1">
      <c r="A855" s="1"/>
      <c r="B855" s="2"/>
      <c r="C855" s="66" t="str">
        <f t="shared" si="1"/>
        <v/>
      </c>
      <c r="D855" s="67" t="str">
        <f t="shared" si="2"/>
        <v/>
      </c>
      <c r="E855" s="67" t="str">
        <f t="shared" si="3"/>
        <v/>
      </c>
      <c r="F855" s="68" t="str">
        <f>IF(C855="","",IF(AND(Frec_capitalizacion="Diaria",$D$9="Si"),H854*((1+$D$12)^(VLOOKUP(Frec_deposito,Cantidad_dias,2,0))-1),H854*$D$12))</f>
        <v/>
      </c>
      <c r="G855" s="68" t="str">
        <f t="shared" si="4"/>
        <v/>
      </c>
      <c r="H855" s="68" t="str">
        <f t="shared" si="5"/>
        <v/>
      </c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5.75" customHeight="1">
      <c r="A856" s="1"/>
      <c r="B856" s="2"/>
      <c r="C856" s="66" t="str">
        <f t="shared" si="1"/>
        <v/>
      </c>
      <c r="D856" s="67" t="str">
        <f t="shared" si="2"/>
        <v/>
      </c>
      <c r="E856" s="67" t="str">
        <f t="shared" si="3"/>
        <v/>
      </c>
      <c r="F856" s="68" t="str">
        <f>IF(C856="","",IF(AND(Frec_capitalizacion="Diaria",$D$9="Si"),H855*((1+$D$12)^(VLOOKUP(Frec_deposito,Cantidad_dias,2,0))-1),H855*$D$12))</f>
        <v/>
      </c>
      <c r="G856" s="68" t="str">
        <f t="shared" si="4"/>
        <v/>
      </c>
      <c r="H856" s="68" t="str">
        <f t="shared" si="5"/>
        <v/>
      </c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5.75" customHeight="1">
      <c r="A857" s="1"/>
      <c r="B857" s="2"/>
      <c r="C857" s="66" t="str">
        <f t="shared" si="1"/>
        <v/>
      </c>
      <c r="D857" s="67" t="str">
        <f t="shared" si="2"/>
        <v/>
      </c>
      <c r="E857" s="67" t="str">
        <f t="shared" si="3"/>
        <v/>
      </c>
      <c r="F857" s="68" t="str">
        <f>IF(C857="","",IF(AND(Frec_capitalizacion="Diaria",$D$9="Si"),H856*((1+$D$12)^(VLOOKUP(Frec_deposito,Cantidad_dias,2,0))-1),H856*$D$12))</f>
        <v/>
      </c>
      <c r="G857" s="68" t="str">
        <f t="shared" si="4"/>
        <v/>
      </c>
      <c r="H857" s="68" t="str">
        <f t="shared" si="5"/>
        <v/>
      </c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5.75" customHeight="1">
      <c r="A858" s="1"/>
      <c r="B858" s="2"/>
      <c r="C858" s="66" t="str">
        <f t="shared" si="1"/>
        <v/>
      </c>
      <c r="D858" s="67" t="str">
        <f t="shared" si="2"/>
        <v/>
      </c>
      <c r="E858" s="67" t="str">
        <f t="shared" si="3"/>
        <v/>
      </c>
      <c r="F858" s="68" t="str">
        <f>IF(C858="","",IF(AND(Frec_capitalizacion="Diaria",$D$9="Si"),H857*((1+$D$12)^(VLOOKUP(Frec_deposito,Cantidad_dias,2,0))-1),H857*$D$12))</f>
        <v/>
      </c>
      <c r="G858" s="68" t="str">
        <f t="shared" si="4"/>
        <v/>
      </c>
      <c r="H858" s="68" t="str">
        <f t="shared" si="5"/>
        <v/>
      </c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5.75" customHeight="1">
      <c r="A859" s="1"/>
      <c r="B859" s="2"/>
      <c r="C859" s="66" t="str">
        <f t="shared" si="1"/>
        <v/>
      </c>
      <c r="D859" s="67" t="str">
        <f t="shared" si="2"/>
        <v/>
      </c>
      <c r="E859" s="67" t="str">
        <f t="shared" si="3"/>
        <v/>
      </c>
      <c r="F859" s="68" t="str">
        <f>IF(C859="","",IF(AND(Frec_capitalizacion="Diaria",$D$9="Si"),H858*((1+$D$12)^(VLOOKUP(Frec_deposito,Cantidad_dias,2,0))-1),H858*$D$12))</f>
        <v/>
      </c>
      <c r="G859" s="68" t="str">
        <f t="shared" si="4"/>
        <v/>
      </c>
      <c r="H859" s="68" t="str">
        <f t="shared" si="5"/>
        <v/>
      </c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5.75" customHeight="1">
      <c r="A860" s="1"/>
      <c r="B860" s="2"/>
      <c r="C860" s="66" t="str">
        <f t="shared" si="1"/>
        <v/>
      </c>
      <c r="D860" s="67" t="str">
        <f t="shared" si="2"/>
        <v/>
      </c>
      <c r="E860" s="67" t="str">
        <f t="shared" si="3"/>
        <v/>
      </c>
      <c r="F860" s="68" t="str">
        <f>IF(C860="","",IF(AND(Frec_capitalizacion="Diaria",$D$9="Si"),H859*((1+$D$12)^(VLOOKUP(Frec_deposito,Cantidad_dias,2,0))-1),H859*$D$12))</f>
        <v/>
      </c>
      <c r="G860" s="68" t="str">
        <f t="shared" si="4"/>
        <v/>
      </c>
      <c r="H860" s="68" t="str">
        <f t="shared" si="5"/>
        <v/>
      </c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5.75" customHeight="1">
      <c r="A861" s="1"/>
      <c r="B861" s="2"/>
      <c r="C861" s="66" t="str">
        <f t="shared" si="1"/>
        <v/>
      </c>
      <c r="D861" s="67" t="str">
        <f t="shared" si="2"/>
        <v/>
      </c>
      <c r="E861" s="67" t="str">
        <f t="shared" si="3"/>
        <v/>
      </c>
      <c r="F861" s="68" t="str">
        <f>IF(C861="","",IF(AND(Frec_capitalizacion="Diaria",$D$9="Si"),H860*((1+$D$12)^(VLOOKUP(Frec_deposito,Cantidad_dias,2,0))-1),H860*$D$12))</f>
        <v/>
      </c>
      <c r="G861" s="68" t="str">
        <f t="shared" si="4"/>
        <v/>
      </c>
      <c r="H861" s="68" t="str">
        <f t="shared" si="5"/>
        <v/>
      </c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5.75" customHeight="1">
      <c r="A862" s="1"/>
      <c r="B862" s="2"/>
      <c r="C862" s="66" t="str">
        <f t="shared" si="1"/>
        <v/>
      </c>
      <c r="D862" s="67" t="str">
        <f t="shared" si="2"/>
        <v/>
      </c>
      <c r="E862" s="67" t="str">
        <f t="shared" si="3"/>
        <v/>
      </c>
      <c r="F862" s="68" t="str">
        <f>IF(C862="","",IF(AND(Frec_capitalizacion="Diaria",$D$9="Si"),H861*((1+$D$12)^(VLOOKUP(Frec_deposito,Cantidad_dias,2,0))-1),H861*$D$12))</f>
        <v/>
      </c>
      <c r="G862" s="68" t="str">
        <f t="shared" si="4"/>
        <v/>
      </c>
      <c r="H862" s="68" t="str">
        <f t="shared" si="5"/>
        <v/>
      </c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5.75" customHeight="1">
      <c r="A863" s="1"/>
      <c r="B863" s="2"/>
      <c r="C863" s="66" t="str">
        <f t="shared" si="1"/>
        <v/>
      </c>
      <c r="D863" s="67" t="str">
        <f t="shared" si="2"/>
        <v/>
      </c>
      <c r="E863" s="67" t="str">
        <f t="shared" si="3"/>
        <v/>
      </c>
      <c r="F863" s="68" t="str">
        <f>IF(C863="","",IF(AND(Frec_capitalizacion="Diaria",$D$9="Si"),H862*((1+$D$12)^(VLOOKUP(Frec_deposito,Cantidad_dias,2,0))-1),H862*$D$12))</f>
        <v/>
      </c>
      <c r="G863" s="68" t="str">
        <f t="shared" si="4"/>
        <v/>
      </c>
      <c r="H863" s="68" t="str">
        <f t="shared" si="5"/>
        <v/>
      </c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5.75" customHeight="1">
      <c r="A864" s="1"/>
      <c r="B864" s="2"/>
      <c r="C864" s="66" t="str">
        <f t="shared" si="1"/>
        <v/>
      </c>
      <c r="D864" s="67" t="str">
        <f t="shared" si="2"/>
        <v/>
      </c>
      <c r="E864" s="67" t="str">
        <f t="shared" si="3"/>
        <v/>
      </c>
      <c r="F864" s="68" t="str">
        <f>IF(C864="","",IF(AND(Frec_capitalizacion="Diaria",$D$9="Si"),H863*((1+$D$12)^(VLOOKUP(Frec_deposito,Cantidad_dias,2,0))-1),H863*$D$12))</f>
        <v/>
      </c>
      <c r="G864" s="68" t="str">
        <f t="shared" si="4"/>
        <v/>
      </c>
      <c r="H864" s="68" t="str">
        <f t="shared" si="5"/>
        <v/>
      </c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5.75" customHeight="1">
      <c r="A865" s="1"/>
      <c r="B865" s="2"/>
      <c r="C865" s="66" t="str">
        <f t="shared" si="1"/>
        <v/>
      </c>
      <c r="D865" s="67" t="str">
        <f t="shared" si="2"/>
        <v/>
      </c>
      <c r="E865" s="67" t="str">
        <f t="shared" si="3"/>
        <v/>
      </c>
      <c r="F865" s="68" t="str">
        <f>IF(C865="","",IF(AND(Frec_capitalizacion="Diaria",$D$9="Si"),H864*((1+$D$12)^(VLOOKUP(Frec_deposito,Cantidad_dias,2,0))-1),H864*$D$12))</f>
        <v/>
      </c>
      <c r="G865" s="68" t="str">
        <f t="shared" si="4"/>
        <v/>
      </c>
      <c r="H865" s="68" t="str">
        <f t="shared" si="5"/>
        <v/>
      </c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5.75" customHeight="1">
      <c r="A866" s="1"/>
      <c r="B866" s="2"/>
      <c r="C866" s="66" t="str">
        <f t="shared" si="1"/>
        <v/>
      </c>
      <c r="D866" s="67" t="str">
        <f t="shared" si="2"/>
        <v/>
      </c>
      <c r="E866" s="67" t="str">
        <f t="shared" si="3"/>
        <v/>
      </c>
      <c r="F866" s="68" t="str">
        <f>IF(C866="","",IF(AND(Frec_capitalizacion="Diaria",$D$9="Si"),H865*((1+$D$12)^(VLOOKUP(Frec_deposito,Cantidad_dias,2,0))-1),H865*$D$12))</f>
        <v/>
      </c>
      <c r="G866" s="68" t="str">
        <f t="shared" si="4"/>
        <v/>
      </c>
      <c r="H866" s="68" t="str">
        <f t="shared" si="5"/>
        <v/>
      </c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5.75" customHeight="1">
      <c r="A867" s="1"/>
      <c r="B867" s="2"/>
      <c r="C867" s="66" t="str">
        <f t="shared" si="1"/>
        <v/>
      </c>
      <c r="D867" s="67" t="str">
        <f t="shared" si="2"/>
        <v/>
      </c>
      <c r="E867" s="67" t="str">
        <f t="shared" si="3"/>
        <v/>
      </c>
      <c r="F867" s="68" t="str">
        <f>IF(C867="","",IF(AND(Frec_capitalizacion="Diaria",$D$9="Si"),H866*((1+$D$12)^(VLOOKUP(Frec_deposito,Cantidad_dias,2,0))-1),H866*$D$12))</f>
        <v/>
      </c>
      <c r="G867" s="68" t="str">
        <f t="shared" si="4"/>
        <v/>
      </c>
      <c r="H867" s="68" t="str">
        <f t="shared" si="5"/>
        <v/>
      </c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5.75" customHeight="1">
      <c r="A868" s="1"/>
      <c r="B868" s="2"/>
      <c r="C868" s="66" t="str">
        <f t="shared" si="1"/>
        <v/>
      </c>
      <c r="D868" s="67" t="str">
        <f t="shared" si="2"/>
        <v/>
      </c>
      <c r="E868" s="67" t="str">
        <f t="shared" si="3"/>
        <v/>
      </c>
      <c r="F868" s="68" t="str">
        <f>IF(C868="","",IF(AND(Frec_capitalizacion="Diaria",$D$9="Si"),H867*((1+$D$12)^(VLOOKUP(Frec_deposito,Cantidad_dias,2,0))-1),H867*$D$12))</f>
        <v/>
      </c>
      <c r="G868" s="68" t="str">
        <f t="shared" si="4"/>
        <v/>
      </c>
      <c r="H868" s="68" t="str">
        <f t="shared" si="5"/>
        <v/>
      </c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5.75" customHeight="1">
      <c r="A869" s="1"/>
      <c r="B869" s="2"/>
      <c r="C869" s="66" t="str">
        <f t="shared" si="1"/>
        <v/>
      </c>
      <c r="D869" s="67" t="str">
        <f t="shared" si="2"/>
        <v/>
      </c>
      <c r="E869" s="67" t="str">
        <f t="shared" si="3"/>
        <v/>
      </c>
      <c r="F869" s="68" t="str">
        <f>IF(C869="","",IF(AND(Frec_capitalizacion="Diaria",$D$9="Si"),H868*((1+$D$12)^(VLOOKUP(Frec_deposito,Cantidad_dias,2,0))-1),H868*$D$12))</f>
        <v/>
      </c>
      <c r="G869" s="68" t="str">
        <f t="shared" si="4"/>
        <v/>
      </c>
      <c r="H869" s="68" t="str">
        <f t="shared" si="5"/>
        <v/>
      </c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5.75" customHeight="1">
      <c r="A870" s="1"/>
      <c r="B870" s="2"/>
      <c r="C870" s="66" t="str">
        <f t="shared" si="1"/>
        <v/>
      </c>
      <c r="D870" s="67" t="str">
        <f t="shared" si="2"/>
        <v/>
      </c>
      <c r="E870" s="67" t="str">
        <f t="shared" si="3"/>
        <v/>
      </c>
      <c r="F870" s="68" t="str">
        <f>IF(C870="","",IF(AND(Frec_capitalizacion="Diaria",$D$9="Si"),H869*((1+$D$12)^(VLOOKUP(Frec_deposito,Cantidad_dias,2,0))-1),H869*$D$12))</f>
        <v/>
      </c>
      <c r="G870" s="68" t="str">
        <f t="shared" si="4"/>
        <v/>
      </c>
      <c r="H870" s="68" t="str">
        <f t="shared" si="5"/>
        <v/>
      </c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5.75" customHeight="1">
      <c r="A871" s="1"/>
      <c r="B871" s="2"/>
      <c r="C871" s="66" t="str">
        <f t="shared" si="1"/>
        <v/>
      </c>
      <c r="D871" s="67" t="str">
        <f t="shared" si="2"/>
        <v/>
      </c>
      <c r="E871" s="67" t="str">
        <f t="shared" si="3"/>
        <v/>
      </c>
      <c r="F871" s="68" t="str">
        <f>IF(C871="","",IF(AND(Frec_capitalizacion="Diaria",$D$9="Si"),H870*((1+$D$12)^(VLOOKUP(Frec_deposito,Cantidad_dias,2,0))-1),H870*$D$12))</f>
        <v/>
      </c>
      <c r="G871" s="68" t="str">
        <f t="shared" si="4"/>
        <v/>
      </c>
      <c r="H871" s="68" t="str">
        <f t="shared" si="5"/>
        <v/>
      </c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5.75" customHeight="1">
      <c r="A872" s="1"/>
      <c r="B872" s="2"/>
      <c r="C872" s="66" t="str">
        <f t="shared" si="1"/>
        <v/>
      </c>
      <c r="D872" s="67" t="str">
        <f t="shared" si="2"/>
        <v/>
      </c>
      <c r="E872" s="67" t="str">
        <f t="shared" si="3"/>
        <v/>
      </c>
      <c r="F872" s="68" t="str">
        <f>IF(C872="","",IF(AND(Frec_capitalizacion="Diaria",$D$9="Si"),H871*((1+$D$12)^(VLOOKUP(Frec_deposito,Cantidad_dias,2,0))-1),H871*$D$12))</f>
        <v/>
      </c>
      <c r="G872" s="68" t="str">
        <f t="shared" si="4"/>
        <v/>
      </c>
      <c r="H872" s="68" t="str">
        <f t="shared" si="5"/>
        <v/>
      </c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5.75" customHeight="1">
      <c r="A873" s="1"/>
      <c r="B873" s="2"/>
      <c r="C873" s="66" t="str">
        <f t="shared" si="1"/>
        <v/>
      </c>
      <c r="D873" s="67" t="str">
        <f t="shared" si="2"/>
        <v/>
      </c>
      <c r="E873" s="67" t="str">
        <f t="shared" si="3"/>
        <v/>
      </c>
      <c r="F873" s="68" t="str">
        <f>IF(C873="","",IF(AND(Frec_capitalizacion="Diaria",$D$9="Si"),H872*((1+$D$12)^(VLOOKUP(Frec_deposito,Cantidad_dias,2,0))-1),H872*$D$12))</f>
        <v/>
      </c>
      <c r="G873" s="68" t="str">
        <f t="shared" si="4"/>
        <v/>
      </c>
      <c r="H873" s="68" t="str">
        <f t="shared" si="5"/>
        <v/>
      </c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5.75" customHeight="1">
      <c r="A874" s="1"/>
      <c r="B874" s="2"/>
      <c r="C874" s="66" t="str">
        <f t="shared" si="1"/>
        <v/>
      </c>
      <c r="D874" s="67" t="str">
        <f t="shared" si="2"/>
        <v/>
      </c>
      <c r="E874" s="67" t="str">
        <f t="shared" si="3"/>
        <v/>
      </c>
      <c r="F874" s="68" t="str">
        <f>IF(C874="","",IF(AND(Frec_capitalizacion="Diaria",$D$9="Si"),H873*((1+$D$12)^(VLOOKUP(Frec_deposito,Cantidad_dias,2,0))-1),H873*$D$12))</f>
        <v/>
      </c>
      <c r="G874" s="68" t="str">
        <f t="shared" si="4"/>
        <v/>
      </c>
      <c r="H874" s="68" t="str">
        <f t="shared" si="5"/>
        <v/>
      </c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5.75" customHeight="1">
      <c r="A875" s="1"/>
      <c r="B875" s="2"/>
      <c r="C875" s="66" t="str">
        <f t="shared" si="1"/>
        <v/>
      </c>
      <c r="D875" s="67" t="str">
        <f t="shared" si="2"/>
        <v/>
      </c>
      <c r="E875" s="67" t="str">
        <f t="shared" si="3"/>
        <v/>
      </c>
      <c r="F875" s="68" t="str">
        <f>IF(C875="","",IF(AND(Frec_capitalizacion="Diaria",$D$9="Si"),H874*((1+$D$12)^(VLOOKUP(Frec_deposito,Cantidad_dias,2,0))-1),H874*$D$12))</f>
        <v/>
      </c>
      <c r="G875" s="68" t="str">
        <f t="shared" si="4"/>
        <v/>
      </c>
      <c r="H875" s="68" t="str">
        <f t="shared" si="5"/>
        <v/>
      </c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5.75" customHeight="1">
      <c r="A876" s="1"/>
      <c r="B876" s="2"/>
      <c r="C876" s="66" t="str">
        <f t="shared" si="1"/>
        <v/>
      </c>
      <c r="D876" s="67" t="str">
        <f t="shared" si="2"/>
        <v/>
      </c>
      <c r="E876" s="67" t="str">
        <f t="shared" si="3"/>
        <v/>
      </c>
      <c r="F876" s="68" t="str">
        <f>IF(C876="","",IF(AND(Frec_capitalizacion="Diaria",$D$9="Si"),H875*((1+$D$12)^(VLOOKUP(Frec_deposito,Cantidad_dias,2,0))-1),H875*$D$12))</f>
        <v/>
      </c>
      <c r="G876" s="68" t="str">
        <f t="shared" si="4"/>
        <v/>
      </c>
      <c r="H876" s="68" t="str">
        <f t="shared" si="5"/>
        <v/>
      </c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5.75" customHeight="1">
      <c r="A877" s="1"/>
      <c r="B877" s="2"/>
      <c r="C877" s="66" t="str">
        <f t="shared" si="1"/>
        <v/>
      </c>
      <c r="D877" s="67" t="str">
        <f t="shared" si="2"/>
        <v/>
      </c>
      <c r="E877" s="67" t="str">
        <f t="shared" si="3"/>
        <v/>
      </c>
      <c r="F877" s="68" t="str">
        <f>IF(C877="","",IF(AND(Frec_capitalizacion="Diaria",$D$9="Si"),H876*((1+$D$12)^(VLOOKUP(Frec_deposito,Cantidad_dias,2,0))-1),H876*$D$12))</f>
        <v/>
      </c>
      <c r="G877" s="68" t="str">
        <f t="shared" si="4"/>
        <v/>
      </c>
      <c r="H877" s="68" t="str">
        <f t="shared" si="5"/>
        <v/>
      </c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5.75" customHeight="1">
      <c r="A878" s="1"/>
      <c r="B878" s="2"/>
      <c r="C878" s="66" t="str">
        <f t="shared" si="1"/>
        <v/>
      </c>
      <c r="D878" s="67" t="str">
        <f t="shared" si="2"/>
        <v/>
      </c>
      <c r="E878" s="67" t="str">
        <f t="shared" si="3"/>
        <v/>
      </c>
      <c r="F878" s="68" t="str">
        <f>IF(C878="","",IF(AND(Frec_capitalizacion="Diaria",$D$9="Si"),H877*((1+$D$12)^(VLOOKUP(Frec_deposito,Cantidad_dias,2,0))-1),H877*$D$12))</f>
        <v/>
      </c>
      <c r="G878" s="68" t="str">
        <f t="shared" si="4"/>
        <v/>
      </c>
      <c r="H878" s="68" t="str">
        <f t="shared" si="5"/>
        <v/>
      </c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5.75" customHeight="1">
      <c r="A879" s="1"/>
      <c r="B879" s="2"/>
      <c r="C879" s="66" t="str">
        <f t="shared" si="1"/>
        <v/>
      </c>
      <c r="D879" s="67" t="str">
        <f t="shared" si="2"/>
        <v/>
      </c>
      <c r="E879" s="67" t="str">
        <f t="shared" si="3"/>
        <v/>
      </c>
      <c r="F879" s="68" t="str">
        <f>IF(C879="","",IF(AND(Frec_capitalizacion="Diaria",$D$9="Si"),H878*((1+$D$12)^(VLOOKUP(Frec_deposito,Cantidad_dias,2,0))-1),H878*$D$12))</f>
        <v/>
      </c>
      <c r="G879" s="68" t="str">
        <f t="shared" si="4"/>
        <v/>
      </c>
      <c r="H879" s="68" t="str">
        <f t="shared" si="5"/>
        <v/>
      </c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5.75" customHeight="1">
      <c r="A880" s="1"/>
      <c r="B880" s="2"/>
      <c r="C880" s="66" t="str">
        <f t="shared" si="1"/>
        <v/>
      </c>
      <c r="D880" s="67" t="str">
        <f t="shared" si="2"/>
        <v/>
      </c>
      <c r="E880" s="67" t="str">
        <f t="shared" si="3"/>
        <v/>
      </c>
      <c r="F880" s="68" t="str">
        <f>IF(C880="","",IF(AND(Frec_capitalizacion="Diaria",$D$9="Si"),H879*((1+$D$12)^(VLOOKUP(Frec_deposito,Cantidad_dias,2,0))-1),H879*$D$12))</f>
        <v/>
      </c>
      <c r="G880" s="68" t="str">
        <f t="shared" si="4"/>
        <v/>
      </c>
      <c r="H880" s="68" t="str">
        <f t="shared" si="5"/>
        <v/>
      </c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5.75" customHeight="1">
      <c r="A881" s="1"/>
      <c r="B881" s="2"/>
      <c r="C881" s="66" t="str">
        <f t="shared" si="1"/>
        <v/>
      </c>
      <c r="D881" s="67" t="str">
        <f t="shared" si="2"/>
        <v/>
      </c>
      <c r="E881" s="67" t="str">
        <f t="shared" si="3"/>
        <v/>
      </c>
      <c r="F881" s="68" t="str">
        <f>IF(C881="","",IF(AND(Frec_capitalizacion="Diaria",$D$9="Si"),H880*((1+$D$12)^(VLOOKUP(Frec_deposito,Cantidad_dias,2,0))-1),H880*$D$12))</f>
        <v/>
      </c>
      <c r="G881" s="68" t="str">
        <f t="shared" si="4"/>
        <v/>
      </c>
      <c r="H881" s="68" t="str">
        <f t="shared" si="5"/>
        <v/>
      </c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5.75" customHeight="1">
      <c r="A882" s="1"/>
      <c r="B882" s="2"/>
      <c r="C882" s="66" t="str">
        <f t="shared" si="1"/>
        <v/>
      </c>
      <c r="D882" s="67" t="str">
        <f t="shared" si="2"/>
        <v/>
      </c>
      <c r="E882" s="67" t="str">
        <f t="shared" si="3"/>
        <v/>
      </c>
      <c r="F882" s="68" t="str">
        <f>IF(C882="","",IF(AND(Frec_capitalizacion="Diaria",$D$9="Si"),H881*((1+$D$12)^(VLOOKUP(Frec_deposito,Cantidad_dias,2,0))-1),H881*$D$12))</f>
        <v/>
      </c>
      <c r="G882" s="68" t="str">
        <f t="shared" si="4"/>
        <v/>
      </c>
      <c r="H882" s="68" t="str">
        <f t="shared" si="5"/>
        <v/>
      </c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5.75" customHeight="1">
      <c r="A883" s="1"/>
      <c r="B883" s="2"/>
      <c r="C883" s="66" t="str">
        <f t="shared" si="1"/>
        <v/>
      </c>
      <c r="D883" s="67" t="str">
        <f t="shared" si="2"/>
        <v/>
      </c>
      <c r="E883" s="67" t="str">
        <f t="shared" si="3"/>
        <v/>
      </c>
      <c r="F883" s="68" t="str">
        <f>IF(C883="","",IF(AND(Frec_capitalizacion="Diaria",$D$9="Si"),H882*((1+$D$12)^(VLOOKUP(Frec_deposito,Cantidad_dias,2,0))-1),H882*$D$12))</f>
        <v/>
      </c>
      <c r="G883" s="68" t="str">
        <f t="shared" si="4"/>
        <v/>
      </c>
      <c r="H883" s="68" t="str">
        <f t="shared" si="5"/>
        <v/>
      </c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5.75" customHeight="1">
      <c r="A884" s="1"/>
      <c r="B884" s="2"/>
      <c r="C884" s="66" t="str">
        <f t="shared" si="1"/>
        <v/>
      </c>
      <c r="D884" s="67" t="str">
        <f t="shared" si="2"/>
        <v/>
      </c>
      <c r="E884" s="67" t="str">
        <f t="shared" si="3"/>
        <v/>
      </c>
      <c r="F884" s="68" t="str">
        <f>IF(C884="","",IF(AND(Frec_capitalizacion="Diaria",$D$9="Si"),H883*((1+$D$12)^(VLOOKUP(Frec_deposito,Cantidad_dias,2,0))-1),H883*$D$12))</f>
        <v/>
      </c>
      <c r="G884" s="68" t="str">
        <f t="shared" si="4"/>
        <v/>
      </c>
      <c r="H884" s="68" t="str">
        <f t="shared" si="5"/>
        <v/>
      </c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5.75" customHeight="1">
      <c r="A885" s="1"/>
      <c r="B885" s="2"/>
      <c r="C885" s="66" t="str">
        <f t="shared" si="1"/>
        <v/>
      </c>
      <c r="D885" s="67" t="str">
        <f t="shared" si="2"/>
        <v/>
      </c>
      <c r="E885" s="67" t="str">
        <f t="shared" si="3"/>
        <v/>
      </c>
      <c r="F885" s="68" t="str">
        <f>IF(C885="","",IF(AND(Frec_capitalizacion="Diaria",$D$9="Si"),H884*((1+$D$12)^(VLOOKUP(Frec_deposito,Cantidad_dias,2,0))-1),H884*$D$12))</f>
        <v/>
      </c>
      <c r="G885" s="68" t="str">
        <f t="shared" si="4"/>
        <v/>
      </c>
      <c r="H885" s="68" t="str">
        <f t="shared" si="5"/>
        <v/>
      </c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5.75" customHeight="1">
      <c r="A886" s="1"/>
      <c r="B886" s="2"/>
      <c r="C886" s="66" t="str">
        <f t="shared" si="1"/>
        <v/>
      </c>
      <c r="D886" s="67" t="str">
        <f t="shared" si="2"/>
        <v/>
      </c>
      <c r="E886" s="67" t="str">
        <f t="shared" si="3"/>
        <v/>
      </c>
      <c r="F886" s="68" t="str">
        <f>IF(C886="","",IF(AND(Frec_capitalizacion="Diaria",$D$9="Si"),H885*((1+$D$12)^(VLOOKUP(Frec_deposito,Cantidad_dias,2,0))-1),H885*$D$12))</f>
        <v/>
      </c>
      <c r="G886" s="68" t="str">
        <f t="shared" si="4"/>
        <v/>
      </c>
      <c r="H886" s="68" t="str">
        <f t="shared" si="5"/>
        <v/>
      </c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5.75" customHeight="1">
      <c r="A887" s="1"/>
      <c r="B887" s="2"/>
      <c r="C887" s="66" t="str">
        <f t="shared" si="1"/>
        <v/>
      </c>
      <c r="D887" s="67" t="str">
        <f t="shared" si="2"/>
        <v/>
      </c>
      <c r="E887" s="67" t="str">
        <f t="shared" si="3"/>
        <v/>
      </c>
      <c r="F887" s="68" t="str">
        <f>IF(C887="","",IF(AND(Frec_capitalizacion="Diaria",$D$9="Si"),H886*((1+$D$12)^(VLOOKUP(Frec_deposito,Cantidad_dias,2,0))-1),H886*$D$12))</f>
        <v/>
      </c>
      <c r="G887" s="68" t="str">
        <f t="shared" si="4"/>
        <v/>
      </c>
      <c r="H887" s="68" t="str">
        <f t="shared" si="5"/>
        <v/>
      </c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5.75" customHeight="1">
      <c r="A888" s="1"/>
      <c r="B888" s="2"/>
      <c r="C888" s="66" t="str">
        <f t="shared" si="1"/>
        <v/>
      </c>
      <c r="D888" s="67" t="str">
        <f t="shared" si="2"/>
        <v/>
      </c>
      <c r="E888" s="67" t="str">
        <f t="shared" si="3"/>
        <v/>
      </c>
      <c r="F888" s="68" t="str">
        <f>IF(C888="","",IF(AND(Frec_capitalizacion="Diaria",$D$9="Si"),H887*((1+$D$12)^(VLOOKUP(Frec_deposito,Cantidad_dias,2,0))-1),H887*$D$12))</f>
        <v/>
      </c>
      <c r="G888" s="68" t="str">
        <f t="shared" si="4"/>
        <v/>
      </c>
      <c r="H888" s="68" t="str">
        <f t="shared" si="5"/>
        <v/>
      </c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5.75" customHeight="1">
      <c r="A889" s="1"/>
      <c r="B889" s="2"/>
      <c r="C889" s="66" t="str">
        <f t="shared" si="1"/>
        <v/>
      </c>
      <c r="D889" s="67" t="str">
        <f t="shared" si="2"/>
        <v/>
      </c>
      <c r="E889" s="67" t="str">
        <f t="shared" si="3"/>
        <v/>
      </c>
      <c r="F889" s="68" t="str">
        <f>IF(C889="","",IF(AND(Frec_capitalizacion="Diaria",$D$9="Si"),H888*((1+$D$12)^(VLOOKUP(Frec_deposito,Cantidad_dias,2,0))-1),H888*$D$12))</f>
        <v/>
      </c>
      <c r="G889" s="68" t="str">
        <f t="shared" si="4"/>
        <v/>
      </c>
      <c r="H889" s="68" t="str">
        <f t="shared" si="5"/>
        <v/>
      </c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5.75" customHeight="1">
      <c r="A890" s="1"/>
      <c r="B890" s="2"/>
      <c r="C890" s="66" t="str">
        <f t="shared" si="1"/>
        <v/>
      </c>
      <c r="D890" s="67" t="str">
        <f t="shared" si="2"/>
        <v/>
      </c>
      <c r="E890" s="67" t="str">
        <f t="shared" si="3"/>
        <v/>
      </c>
      <c r="F890" s="68" t="str">
        <f>IF(C890="","",IF(AND(Frec_capitalizacion="Diaria",$D$9="Si"),H889*((1+$D$12)^(VLOOKUP(Frec_deposito,Cantidad_dias,2,0))-1),H889*$D$12))</f>
        <v/>
      </c>
      <c r="G890" s="68" t="str">
        <f t="shared" si="4"/>
        <v/>
      </c>
      <c r="H890" s="68" t="str">
        <f t="shared" si="5"/>
        <v/>
      </c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5.75" customHeight="1">
      <c r="A891" s="1"/>
      <c r="B891" s="2"/>
      <c r="C891" s="66" t="str">
        <f t="shared" si="1"/>
        <v/>
      </c>
      <c r="D891" s="67" t="str">
        <f t="shared" si="2"/>
        <v/>
      </c>
      <c r="E891" s="67" t="str">
        <f t="shared" si="3"/>
        <v/>
      </c>
      <c r="F891" s="68" t="str">
        <f>IF(C891="","",IF(AND(Frec_capitalizacion="Diaria",$D$9="Si"),H890*((1+$D$12)^(VLOOKUP(Frec_deposito,Cantidad_dias,2,0))-1),H890*$D$12))</f>
        <v/>
      </c>
      <c r="G891" s="68" t="str">
        <f t="shared" si="4"/>
        <v/>
      </c>
      <c r="H891" s="68" t="str">
        <f t="shared" si="5"/>
        <v/>
      </c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5.75" customHeight="1">
      <c r="A892" s="1"/>
      <c r="B892" s="2"/>
      <c r="C892" s="66" t="str">
        <f t="shared" si="1"/>
        <v/>
      </c>
      <c r="D892" s="67" t="str">
        <f t="shared" si="2"/>
        <v/>
      </c>
      <c r="E892" s="67" t="str">
        <f t="shared" si="3"/>
        <v/>
      </c>
      <c r="F892" s="68" t="str">
        <f>IF(C892="","",IF(AND(Frec_capitalizacion="Diaria",$D$9="Si"),H891*((1+$D$12)^(VLOOKUP(Frec_deposito,Cantidad_dias,2,0))-1),H891*$D$12))</f>
        <v/>
      </c>
      <c r="G892" s="68" t="str">
        <f t="shared" si="4"/>
        <v/>
      </c>
      <c r="H892" s="68" t="str">
        <f t="shared" si="5"/>
        <v/>
      </c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5.75" customHeight="1">
      <c r="A893" s="1"/>
      <c r="B893" s="2"/>
      <c r="C893" s="66" t="str">
        <f t="shared" si="1"/>
        <v/>
      </c>
      <c r="D893" s="67" t="str">
        <f t="shared" si="2"/>
        <v/>
      </c>
      <c r="E893" s="67" t="str">
        <f t="shared" si="3"/>
        <v/>
      </c>
      <c r="F893" s="68" t="str">
        <f>IF(C893="","",IF(AND(Frec_capitalizacion="Diaria",$D$9="Si"),H892*((1+$D$12)^(VLOOKUP(Frec_deposito,Cantidad_dias,2,0))-1),H892*$D$12))</f>
        <v/>
      </c>
      <c r="G893" s="68" t="str">
        <f t="shared" si="4"/>
        <v/>
      </c>
      <c r="H893" s="68" t="str">
        <f t="shared" si="5"/>
        <v/>
      </c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5.75" customHeight="1">
      <c r="A894" s="1"/>
      <c r="B894" s="2"/>
      <c r="C894" s="66" t="str">
        <f t="shared" si="1"/>
        <v/>
      </c>
      <c r="D894" s="67" t="str">
        <f t="shared" si="2"/>
        <v/>
      </c>
      <c r="E894" s="67" t="str">
        <f t="shared" si="3"/>
        <v/>
      </c>
      <c r="F894" s="68" t="str">
        <f>IF(C894="","",IF(AND(Frec_capitalizacion="Diaria",$D$9="Si"),H893*((1+$D$12)^(VLOOKUP(Frec_deposito,Cantidad_dias,2,0))-1),H893*$D$12))</f>
        <v/>
      </c>
      <c r="G894" s="68" t="str">
        <f t="shared" si="4"/>
        <v/>
      </c>
      <c r="H894" s="68" t="str">
        <f t="shared" si="5"/>
        <v/>
      </c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5.75" customHeight="1">
      <c r="A895" s="1"/>
      <c r="B895" s="2"/>
      <c r="C895" s="66" t="str">
        <f t="shared" si="1"/>
        <v/>
      </c>
      <c r="D895" s="67" t="str">
        <f t="shared" si="2"/>
        <v/>
      </c>
      <c r="E895" s="67" t="str">
        <f t="shared" si="3"/>
        <v/>
      </c>
      <c r="F895" s="68" t="str">
        <f>IF(C895="","",IF(AND(Frec_capitalizacion="Diaria",$D$9="Si"),H894*((1+$D$12)^(VLOOKUP(Frec_deposito,Cantidad_dias,2,0))-1),H894*$D$12))</f>
        <v/>
      </c>
      <c r="G895" s="68" t="str">
        <f t="shared" si="4"/>
        <v/>
      </c>
      <c r="H895" s="68" t="str">
        <f t="shared" si="5"/>
        <v/>
      </c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5.75" customHeight="1">
      <c r="A896" s="1"/>
      <c r="B896" s="2"/>
      <c r="C896" s="66" t="str">
        <f t="shared" si="1"/>
        <v/>
      </c>
      <c r="D896" s="67" t="str">
        <f t="shared" si="2"/>
        <v/>
      </c>
      <c r="E896" s="67" t="str">
        <f t="shared" si="3"/>
        <v/>
      </c>
      <c r="F896" s="68" t="str">
        <f>IF(C896="","",IF(AND(Frec_capitalizacion="Diaria",$D$9="Si"),H895*((1+$D$12)^(VLOOKUP(Frec_deposito,Cantidad_dias,2,0))-1),H895*$D$12))</f>
        <v/>
      </c>
      <c r="G896" s="68" t="str">
        <f t="shared" si="4"/>
        <v/>
      </c>
      <c r="H896" s="68" t="str">
        <f t="shared" si="5"/>
        <v/>
      </c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5.75" customHeight="1">
      <c r="A897" s="1"/>
      <c r="B897" s="2"/>
      <c r="C897" s="66" t="str">
        <f t="shared" si="1"/>
        <v/>
      </c>
      <c r="D897" s="67" t="str">
        <f t="shared" si="2"/>
        <v/>
      </c>
      <c r="E897" s="67" t="str">
        <f t="shared" si="3"/>
        <v/>
      </c>
      <c r="F897" s="68" t="str">
        <f>IF(C897="","",IF(AND(Frec_capitalizacion="Diaria",$D$9="Si"),H896*((1+$D$12)^(VLOOKUP(Frec_deposito,Cantidad_dias,2,0))-1),H896*$D$12))</f>
        <v/>
      </c>
      <c r="G897" s="68" t="str">
        <f t="shared" si="4"/>
        <v/>
      </c>
      <c r="H897" s="68" t="str">
        <f t="shared" si="5"/>
        <v/>
      </c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5.75" customHeight="1">
      <c r="A898" s="1"/>
      <c r="B898" s="2"/>
      <c r="C898" s="66" t="str">
        <f t="shared" si="1"/>
        <v/>
      </c>
      <c r="D898" s="67" t="str">
        <f t="shared" si="2"/>
        <v/>
      </c>
      <c r="E898" s="67" t="str">
        <f t="shared" si="3"/>
        <v/>
      </c>
      <c r="F898" s="68" t="str">
        <f>IF(C898="","",IF(AND(Frec_capitalizacion="Diaria",$D$9="Si"),H897*((1+$D$12)^(VLOOKUP(Frec_deposito,Cantidad_dias,2,0))-1),H897*$D$12))</f>
        <v/>
      </c>
      <c r="G898" s="68" t="str">
        <f t="shared" si="4"/>
        <v/>
      </c>
      <c r="H898" s="68" t="str">
        <f t="shared" si="5"/>
        <v/>
      </c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5.75" customHeight="1">
      <c r="A899" s="1"/>
      <c r="B899" s="2"/>
      <c r="C899" s="66" t="str">
        <f t="shared" si="1"/>
        <v/>
      </c>
      <c r="D899" s="67" t="str">
        <f t="shared" si="2"/>
        <v/>
      </c>
      <c r="E899" s="67" t="str">
        <f t="shared" si="3"/>
        <v/>
      </c>
      <c r="F899" s="68" t="str">
        <f>IF(C899="","",IF(AND(Frec_capitalizacion="Diaria",$D$9="Si"),H898*((1+$D$12)^(VLOOKUP(Frec_deposito,Cantidad_dias,2,0))-1),H898*$D$12))</f>
        <v/>
      </c>
      <c r="G899" s="68" t="str">
        <f t="shared" si="4"/>
        <v/>
      </c>
      <c r="H899" s="68" t="str">
        <f t="shared" si="5"/>
        <v/>
      </c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5.75" customHeight="1">
      <c r="A900" s="1"/>
      <c r="B900" s="2"/>
      <c r="C900" s="66" t="str">
        <f t="shared" si="1"/>
        <v/>
      </c>
      <c r="D900" s="67" t="str">
        <f t="shared" si="2"/>
        <v/>
      </c>
      <c r="E900" s="67" t="str">
        <f t="shared" si="3"/>
        <v/>
      </c>
      <c r="F900" s="68" t="str">
        <f>IF(C900="","",IF(AND(Frec_capitalizacion="Diaria",$D$9="Si"),H899*((1+$D$12)^(VLOOKUP(Frec_deposito,Cantidad_dias,2,0))-1),H899*$D$12))</f>
        <v/>
      </c>
      <c r="G900" s="68" t="str">
        <f t="shared" si="4"/>
        <v/>
      </c>
      <c r="H900" s="68" t="str">
        <f t="shared" si="5"/>
        <v/>
      </c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5.75" customHeight="1">
      <c r="A901" s="1"/>
      <c r="B901" s="2"/>
      <c r="C901" s="66" t="str">
        <f t="shared" si="1"/>
        <v/>
      </c>
      <c r="D901" s="67" t="str">
        <f t="shared" si="2"/>
        <v/>
      </c>
      <c r="E901" s="67" t="str">
        <f t="shared" si="3"/>
        <v/>
      </c>
      <c r="F901" s="68" t="str">
        <f>IF(C901="","",IF(AND(Frec_capitalizacion="Diaria",$D$9="Si"),H900*((1+$D$12)^(VLOOKUP(Frec_deposito,Cantidad_dias,2,0))-1),H900*$D$12))</f>
        <v/>
      </c>
      <c r="G901" s="68" t="str">
        <f t="shared" si="4"/>
        <v/>
      </c>
      <c r="H901" s="68" t="str">
        <f t="shared" si="5"/>
        <v/>
      </c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5.75" customHeight="1">
      <c r="A902" s="1"/>
      <c r="B902" s="2"/>
      <c r="C902" s="66" t="str">
        <f t="shared" si="1"/>
        <v/>
      </c>
      <c r="D902" s="67" t="str">
        <f t="shared" si="2"/>
        <v/>
      </c>
      <c r="E902" s="67" t="str">
        <f t="shared" si="3"/>
        <v/>
      </c>
      <c r="F902" s="68" t="str">
        <f>IF(C902="","",IF(AND(Frec_capitalizacion="Diaria",$D$9="Si"),H901*((1+$D$12)^(VLOOKUP(Frec_deposito,Cantidad_dias,2,0))-1),H901*$D$12))</f>
        <v/>
      </c>
      <c r="G902" s="68" t="str">
        <f t="shared" si="4"/>
        <v/>
      </c>
      <c r="H902" s="68" t="str">
        <f t="shared" si="5"/>
        <v/>
      </c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5.75" customHeight="1">
      <c r="A903" s="1"/>
      <c r="B903" s="2"/>
      <c r="C903" s="66" t="str">
        <f t="shared" si="1"/>
        <v/>
      </c>
      <c r="D903" s="67" t="str">
        <f t="shared" si="2"/>
        <v/>
      </c>
      <c r="E903" s="67" t="str">
        <f t="shared" si="3"/>
        <v/>
      </c>
      <c r="F903" s="68" t="str">
        <f>IF(C903="","",IF(AND(Frec_capitalizacion="Diaria",$D$9="Si"),H902*((1+$D$12)^(VLOOKUP(Frec_deposito,Cantidad_dias,2,0))-1),H902*$D$12))</f>
        <v/>
      </c>
      <c r="G903" s="68" t="str">
        <f t="shared" si="4"/>
        <v/>
      </c>
      <c r="H903" s="68" t="str">
        <f t="shared" si="5"/>
        <v/>
      </c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5.75" customHeight="1">
      <c r="A904" s="1"/>
      <c r="B904" s="2"/>
      <c r="C904" s="66" t="str">
        <f t="shared" si="1"/>
        <v/>
      </c>
      <c r="D904" s="67" t="str">
        <f t="shared" si="2"/>
        <v/>
      </c>
      <c r="E904" s="67" t="str">
        <f t="shared" si="3"/>
        <v/>
      </c>
      <c r="F904" s="68" t="str">
        <f>IF(C904="","",IF(AND(Frec_capitalizacion="Diaria",$D$9="Si"),H903*((1+$D$12)^(VLOOKUP(Frec_deposito,Cantidad_dias,2,0))-1),H903*$D$12))</f>
        <v/>
      </c>
      <c r="G904" s="68" t="str">
        <f t="shared" si="4"/>
        <v/>
      </c>
      <c r="H904" s="68" t="str">
        <f t="shared" si="5"/>
        <v/>
      </c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5.75" customHeight="1">
      <c r="A905" s="1"/>
      <c r="B905" s="2"/>
      <c r="C905" s="66" t="str">
        <f t="shared" si="1"/>
        <v/>
      </c>
      <c r="D905" s="67" t="str">
        <f t="shared" si="2"/>
        <v/>
      </c>
      <c r="E905" s="67" t="str">
        <f t="shared" si="3"/>
        <v/>
      </c>
      <c r="F905" s="68" t="str">
        <f>IF(C905="","",IF(AND(Frec_capitalizacion="Diaria",$D$9="Si"),H904*((1+$D$12)^(VLOOKUP(Frec_deposito,Cantidad_dias,2,0))-1),H904*$D$12))</f>
        <v/>
      </c>
      <c r="G905" s="68" t="str">
        <f t="shared" si="4"/>
        <v/>
      </c>
      <c r="H905" s="68" t="str">
        <f t="shared" si="5"/>
        <v/>
      </c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5.75" customHeight="1">
      <c r="A906" s="1"/>
      <c r="B906" s="2"/>
      <c r="C906" s="66" t="str">
        <f t="shared" si="1"/>
        <v/>
      </c>
      <c r="D906" s="67" t="str">
        <f t="shared" si="2"/>
        <v/>
      </c>
      <c r="E906" s="67" t="str">
        <f t="shared" si="3"/>
        <v/>
      </c>
      <c r="F906" s="68" t="str">
        <f>IF(C906="","",IF(AND(Frec_capitalizacion="Diaria",$D$9="Si"),H905*((1+$D$12)^(VLOOKUP(Frec_deposito,Cantidad_dias,2,0))-1),H905*$D$12))</f>
        <v/>
      </c>
      <c r="G906" s="68" t="str">
        <f t="shared" si="4"/>
        <v/>
      </c>
      <c r="H906" s="68" t="str">
        <f t="shared" si="5"/>
        <v/>
      </c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5.75" customHeight="1">
      <c r="A907" s="1"/>
      <c r="B907" s="2"/>
      <c r="C907" s="66" t="str">
        <f t="shared" si="1"/>
        <v/>
      </c>
      <c r="D907" s="67" t="str">
        <f t="shared" si="2"/>
        <v/>
      </c>
      <c r="E907" s="67" t="str">
        <f t="shared" si="3"/>
        <v/>
      </c>
      <c r="F907" s="68" t="str">
        <f>IF(C907="","",IF(AND(Frec_capitalizacion="Diaria",$D$9="Si"),H906*((1+$D$12)^(VLOOKUP(Frec_deposito,Cantidad_dias,2,0))-1),H906*$D$12))</f>
        <v/>
      </c>
      <c r="G907" s="68" t="str">
        <f t="shared" si="4"/>
        <v/>
      </c>
      <c r="H907" s="68" t="str">
        <f t="shared" si="5"/>
        <v/>
      </c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5.75" customHeight="1">
      <c r="A908" s="1"/>
      <c r="B908" s="2"/>
      <c r="C908" s="66" t="str">
        <f t="shared" si="1"/>
        <v/>
      </c>
      <c r="D908" s="67" t="str">
        <f t="shared" si="2"/>
        <v/>
      </c>
      <c r="E908" s="67" t="str">
        <f t="shared" si="3"/>
        <v/>
      </c>
      <c r="F908" s="68" t="str">
        <f>IF(C908="","",IF(AND(Frec_capitalizacion="Diaria",$D$9="Si"),H907*((1+$D$12)^(VLOOKUP(Frec_deposito,Cantidad_dias,2,0))-1),H907*$D$12))</f>
        <v/>
      </c>
      <c r="G908" s="68" t="str">
        <f t="shared" si="4"/>
        <v/>
      </c>
      <c r="H908" s="68" t="str">
        <f t="shared" si="5"/>
        <v/>
      </c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5.75" customHeight="1">
      <c r="A909" s="1"/>
      <c r="B909" s="2"/>
      <c r="C909" s="66" t="str">
        <f t="shared" si="1"/>
        <v/>
      </c>
      <c r="D909" s="67" t="str">
        <f t="shared" si="2"/>
        <v/>
      </c>
      <c r="E909" s="67" t="str">
        <f t="shared" si="3"/>
        <v/>
      </c>
      <c r="F909" s="68" t="str">
        <f>IF(C909="","",IF(AND(Frec_capitalizacion="Diaria",$D$9="Si"),H908*((1+$D$12)^(VLOOKUP(Frec_deposito,Cantidad_dias,2,0))-1),H908*$D$12))</f>
        <v/>
      </c>
      <c r="G909" s="68" t="str">
        <f t="shared" si="4"/>
        <v/>
      </c>
      <c r="H909" s="68" t="str">
        <f t="shared" si="5"/>
        <v/>
      </c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5.75" customHeight="1">
      <c r="A910" s="1"/>
      <c r="B910" s="2"/>
      <c r="C910" s="66" t="str">
        <f t="shared" si="1"/>
        <v/>
      </c>
      <c r="D910" s="67" t="str">
        <f t="shared" si="2"/>
        <v/>
      </c>
      <c r="E910" s="67" t="str">
        <f t="shared" si="3"/>
        <v/>
      </c>
      <c r="F910" s="68" t="str">
        <f>IF(C910="","",IF(AND(Frec_capitalizacion="Diaria",$D$9="Si"),H909*((1+$D$12)^(VLOOKUP(Frec_deposito,Cantidad_dias,2,0))-1),H909*$D$12))</f>
        <v/>
      </c>
      <c r="G910" s="68" t="str">
        <f t="shared" si="4"/>
        <v/>
      </c>
      <c r="H910" s="68" t="str">
        <f t="shared" si="5"/>
        <v/>
      </c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5.75" customHeight="1">
      <c r="A911" s="1"/>
      <c r="B911" s="2"/>
      <c r="C911" s="66" t="str">
        <f t="shared" si="1"/>
        <v/>
      </c>
      <c r="D911" s="67" t="str">
        <f t="shared" si="2"/>
        <v/>
      </c>
      <c r="E911" s="67" t="str">
        <f t="shared" si="3"/>
        <v/>
      </c>
      <c r="F911" s="68" t="str">
        <f>IF(C911="","",IF(AND(Frec_capitalizacion="Diaria",$D$9="Si"),H910*((1+$D$12)^(VLOOKUP(Frec_deposito,Cantidad_dias,2,0))-1),H910*$D$12))</f>
        <v/>
      </c>
      <c r="G911" s="68" t="str">
        <f t="shared" si="4"/>
        <v/>
      </c>
      <c r="H911" s="68" t="str">
        <f t="shared" si="5"/>
        <v/>
      </c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5.75" customHeight="1">
      <c r="A912" s="1"/>
      <c r="B912" s="2"/>
      <c r="C912" s="66" t="str">
        <f t="shared" si="1"/>
        <v/>
      </c>
      <c r="D912" s="67" t="str">
        <f t="shared" si="2"/>
        <v/>
      </c>
      <c r="E912" s="67" t="str">
        <f t="shared" si="3"/>
        <v/>
      </c>
      <c r="F912" s="68" t="str">
        <f>IF(C912="","",IF(AND(Frec_capitalizacion="Diaria",$D$9="Si"),H911*((1+$D$12)^(VLOOKUP(Frec_deposito,Cantidad_dias,2,0))-1),H911*$D$12))</f>
        <v/>
      </c>
      <c r="G912" s="68" t="str">
        <f t="shared" si="4"/>
        <v/>
      </c>
      <c r="H912" s="68" t="str">
        <f t="shared" si="5"/>
        <v/>
      </c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5.75" customHeight="1">
      <c r="A913" s="1"/>
      <c r="B913" s="2"/>
      <c r="C913" s="66" t="str">
        <f t="shared" si="1"/>
        <v/>
      </c>
      <c r="D913" s="67" t="str">
        <f t="shared" si="2"/>
        <v/>
      </c>
      <c r="E913" s="67" t="str">
        <f t="shared" si="3"/>
        <v/>
      </c>
      <c r="F913" s="68" t="str">
        <f>IF(C913="","",IF(AND(Frec_capitalizacion="Diaria",$D$9="Si"),H912*((1+$D$12)^(VLOOKUP(Frec_deposito,Cantidad_dias,2,0))-1),H912*$D$12))</f>
        <v/>
      </c>
      <c r="G913" s="68" t="str">
        <f t="shared" si="4"/>
        <v/>
      </c>
      <c r="H913" s="68" t="str">
        <f t="shared" si="5"/>
        <v/>
      </c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5.75" customHeight="1">
      <c r="A914" s="1"/>
      <c r="B914" s="2"/>
      <c r="C914" s="66" t="str">
        <f t="shared" si="1"/>
        <v/>
      </c>
      <c r="D914" s="67" t="str">
        <f t="shared" si="2"/>
        <v/>
      </c>
      <c r="E914" s="67" t="str">
        <f t="shared" si="3"/>
        <v/>
      </c>
      <c r="F914" s="68" t="str">
        <f>IF(C914="","",IF(AND(Frec_capitalizacion="Diaria",$D$9="Si"),H913*((1+$D$12)^(VLOOKUP(Frec_deposito,Cantidad_dias,2,0))-1),H913*$D$12))</f>
        <v/>
      </c>
      <c r="G914" s="68" t="str">
        <f t="shared" si="4"/>
        <v/>
      </c>
      <c r="H914" s="68" t="str">
        <f t="shared" si="5"/>
        <v/>
      </c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5.75" customHeight="1">
      <c r="A915" s="1"/>
      <c r="B915" s="2"/>
      <c r="C915" s="66" t="str">
        <f t="shared" si="1"/>
        <v/>
      </c>
      <c r="D915" s="67" t="str">
        <f t="shared" si="2"/>
        <v/>
      </c>
      <c r="E915" s="67" t="str">
        <f t="shared" si="3"/>
        <v/>
      </c>
      <c r="F915" s="68" t="str">
        <f>IF(C915="","",IF(AND(Frec_capitalizacion="Diaria",$D$9="Si"),H914*((1+$D$12)^(VLOOKUP(Frec_deposito,Cantidad_dias,2,0))-1),H914*$D$12))</f>
        <v/>
      </c>
      <c r="G915" s="68" t="str">
        <f t="shared" si="4"/>
        <v/>
      </c>
      <c r="H915" s="68" t="str">
        <f t="shared" si="5"/>
        <v/>
      </c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5.75" customHeight="1">
      <c r="A916" s="1"/>
      <c r="B916" s="2"/>
      <c r="C916" s="66" t="str">
        <f t="shared" si="1"/>
        <v/>
      </c>
      <c r="D916" s="67" t="str">
        <f t="shared" si="2"/>
        <v/>
      </c>
      <c r="E916" s="67" t="str">
        <f t="shared" si="3"/>
        <v/>
      </c>
      <c r="F916" s="68" t="str">
        <f>IF(C916="","",IF(AND(Frec_capitalizacion="Diaria",$D$9="Si"),H915*((1+$D$12)^(VLOOKUP(Frec_deposito,Cantidad_dias,2,0))-1),H915*$D$12))</f>
        <v/>
      </c>
      <c r="G916" s="68" t="str">
        <f t="shared" si="4"/>
        <v/>
      </c>
      <c r="H916" s="68" t="str">
        <f t="shared" si="5"/>
        <v/>
      </c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5.75" customHeight="1">
      <c r="A917" s="1"/>
      <c r="B917" s="2"/>
      <c r="C917" s="66" t="str">
        <f t="shared" si="1"/>
        <v/>
      </c>
      <c r="D917" s="67" t="str">
        <f t="shared" si="2"/>
        <v/>
      </c>
      <c r="E917" s="67" t="str">
        <f t="shared" si="3"/>
        <v/>
      </c>
      <c r="F917" s="68" t="str">
        <f>IF(C917="","",IF(AND(Frec_capitalizacion="Diaria",$D$9="Si"),H916*((1+$D$12)^(VLOOKUP(Frec_deposito,Cantidad_dias,2,0))-1),H916*$D$12))</f>
        <v/>
      </c>
      <c r="G917" s="68" t="str">
        <f t="shared" si="4"/>
        <v/>
      </c>
      <c r="H917" s="68" t="str">
        <f t="shared" si="5"/>
        <v/>
      </c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5.75" customHeight="1">
      <c r="A918" s="1"/>
      <c r="B918" s="2"/>
      <c r="C918" s="66" t="str">
        <f t="shared" si="1"/>
        <v/>
      </c>
      <c r="D918" s="67" t="str">
        <f t="shared" si="2"/>
        <v/>
      </c>
      <c r="E918" s="67" t="str">
        <f t="shared" si="3"/>
        <v/>
      </c>
      <c r="F918" s="68" t="str">
        <f>IF(C918="","",IF(AND(Frec_capitalizacion="Diaria",$D$9="Si"),H917*((1+$D$12)^(VLOOKUP(Frec_deposito,Cantidad_dias,2,0))-1),H917*$D$12))</f>
        <v/>
      </c>
      <c r="G918" s="68" t="str">
        <f t="shared" si="4"/>
        <v/>
      </c>
      <c r="H918" s="68" t="str">
        <f t="shared" si="5"/>
        <v/>
      </c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5.75" customHeight="1">
      <c r="A919" s="1"/>
      <c r="B919" s="2"/>
      <c r="C919" s="66" t="str">
        <f t="shared" si="1"/>
        <v/>
      </c>
      <c r="D919" s="67" t="str">
        <f t="shared" si="2"/>
        <v/>
      </c>
      <c r="E919" s="67" t="str">
        <f t="shared" si="3"/>
        <v/>
      </c>
      <c r="F919" s="68" t="str">
        <f>IF(C919="","",IF(AND(Frec_capitalizacion="Diaria",$D$9="Si"),H918*((1+$D$12)^(VLOOKUP(Frec_deposito,Cantidad_dias,2,0))-1),H918*$D$12))</f>
        <v/>
      </c>
      <c r="G919" s="68" t="str">
        <f t="shared" si="4"/>
        <v/>
      </c>
      <c r="H919" s="68" t="str">
        <f t="shared" si="5"/>
        <v/>
      </c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5.75" customHeight="1">
      <c r="A920" s="1"/>
      <c r="B920" s="2"/>
      <c r="C920" s="66" t="str">
        <f t="shared" si="1"/>
        <v/>
      </c>
      <c r="D920" s="67" t="str">
        <f t="shared" si="2"/>
        <v/>
      </c>
      <c r="E920" s="67" t="str">
        <f t="shared" si="3"/>
        <v/>
      </c>
      <c r="F920" s="68" t="str">
        <f>IF(C920="","",IF(AND(Frec_capitalizacion="Diaria",$D$9="Si"),H919*((1+$D$12)^(VLOOKUP(Frec_deposito,Cantidad_dias,2,0))-1),H919*$D$12))</f>
        <v/>
      </c>
      <c r="G920" s="68" t="str">
        <f t="shared" si="4"/>
        <v/>
      </c>
      <c r="H920" s="68" t="str">
        <f t="shared" si="5"/>
        <v/>
      </c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5.75" customHeight="1">
      <c r="A921" s="1"/>
      <c r="B921" s="2"/>
      <c r="C921" s="66" t="str">
        <f t="shared" si="1"/>
        <v/>
      </c>
      <c r="D921" s="67" t="str">
        <f t="shared" si="2"/>
        <v/>
      </c>
      <c r="E921" s="67" t="str">
        <f t="shared" si="3"/>
        <v/>
      </c>
      <c r="F921" s="68" t="str">
        <f>IF(C921="","",IF(AND(Frec_capitalizacion="Diaria",$D$9="Si"),H920*((1+$D$12)^(VLOOKUP(Frec_deposito,Cantidad_dias,2,0))-1),H920*$D$12))</f>
        <v/>
      </c>
      <c r="G921" s="68" t="str">
        <f t="shared" si="4"/>
        <v/>
      </c>
      <c r="H921" s="68" t="str">
        <f t="shared" si="5"/>
        <v/>
      </c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5.75" customHeight="1">
      <c r="A922" s="1"/>
      <c r="B922" s="2"/>
      <c r="C922" s="66" t="str">
        <f t="shared" si="1"/>
        <v/>
      </c>
      <c r="D922" s="67" t="str">
        <f t="shared" si="2"/>
        <v/>
      </c>
      <c r="E922" s="67" t="str">
        <f t="shared" si="3"/>
        <v/>
      </c>
      <c r="F922" s="68" t="str">
        <f>IF(C922="","",IF(AND(Frec_capitalizacion="Diaria",$D$9="Si"),H921*((1+$D$12)^(VLOOKUP(Frec_deposito,Cantidad_dias,2,0))-1),H921*$D$12))</f>
        <v/>
      </c>
      <c r="G922" s="68" t="str">
        <f t="shared" si="4"/>
        <v/>
      </c>
      <c r="H922" s="68" t="str">
        <f t="shared" si="5"/>
        <v/>
      </c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5.75" customHeight="1">
      <c r="A923" s="1"/>
      <c r="B923" s="2"/>
      <c r="C923" s="66" t="str">
        <f t="shared" si="1"/>
        <v/>
      </c>
      <c r="D923" s="67" t="str">
        <f t="shared" si="2"/>
        <v/>
      </c>
      <c r="E923" s="67" t="str">
        <f t="shared" si="3"/>
        <v/>
      </c>
      <c r="F923" s="68" t="str">
        <f>IF(C923="","",IF(AND(Frec_capitalizacion="Diaria",$D$9="Si"),H922*((1+$D$12)^(VLOOKUP(Frec_deposito,Cantidad_dias,2,0))-1),H922*$D$12))</f>
        <v/>
      </c>
      <c r="G923" s="68" t="str">
        <f t="shared" si="4"/>
        <v/>
      </c>
      <c r="H923" s="68" t="str">
        <f t="shared" si="5"/>
        <v/>
      </c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5.75" customHeight="1">
      <c r="A924" s="1"/>
      <c r="B924" s="2"/>
      <c r="C924" s="66" t="str">
        <f t="shared" si="1"/>
        <v/>
      </c>
      <c r="D924" s="67" t="str">
        <f t="shared" si="2"/>
        <v/>
      </c>
      <c r="E924" s="67" t="str">
        <f t="shared" si="3"/>
        <v/>
      </c>
      <c r="F924" s="68" t="str">
        <f>IF(C924="","",IF(AND(Frec_capitalizacion="Diaria",$D$9="Si"),H923*((1+$D$12)^(VLOOKUP(Frec_deposito,Cantidad_dias,2,0))-1),H923*$D$12))</f>
        <v/>
      </c>
      <c r="G924" s="68" t="str">
        <f t="shared" si="4"/>
        <v/>
      </c>
      <c r="H924" s="68" t="str">
        <f t="shared" si="5"/>
        <v/>
      </c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5.75" customHeight="1">
      <c r="A925" s="1"/>
      <c r="B925" s="2"/>
      <c r="C925" s="66" t="str">
        <f t="shared" si="1"/>
        <v/>
      </c>
      <c r="D925" s="67" t="str">
        <f t="shared" si="2"/>
        <v/>
      </c>
      <c r="E925" s="67" t="str">
        <f t="shared" si="3"/>
        <v/>
      </c>
      <c r="F925" s="68" t="str">
        <f>IF(C925="","",IF(AND(Frec_capitalizacion="Diaria",$D$9="Si"),H924*((1+$D$12)^(VLOOKUP(Frec_deposito,Cantidad_dias,2,0))-1),H924*$D$12))</f>
        <v/>
      </c>
      <c r="G925" s="68" t="str">
        <f t="shared" si="4"/>
        <v/>
      </c>
      <c r="H925" s="68" t="str">
        <f t="shared" si="5"/>
        <v/>
      </c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5.75" customHeight="1">
      <c r="A926" s="1"/>
      <c r="B926" s="2"/>
      <c r="C926" s="66" t="str">
        <f t="shared" si="1"/>
        <v/>
      </c>
      <c r="D926" s="67" t="str">
        <f t="shared" si="2"/>
        <v/>
      </c>
      <c r="E926" s="67" t="str">
        <f t="shared" si="3"/>
        <v/>
      </c>
      <c r="F926" s="68" t="str">
        <f>IF(C926="","",IF(AND(Frec_capitalizacion="Diaria",$D$9="Si"),H925*((1+$D$12)^(VLOOKUP(Frec_deposito,Cantidad_dias,2,0))-1),H925*$D$12))</f>
        <v/>
      </c>
      <c r="G926" s="68" t="str">
        <f t="shared" si="4"/>
        <v/>
      </c>
      <c r="H926" s="68" t="str">
        <f t="shared" si="5"/>
        <v/>
      </c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5.75" customHeight="1">
      <c r="A927" s="1"/>
      <c r="B927" s="2"/>
      <c r="C927" s="66" t="str">
        <f t="shared" si="1"/>
        <v/>
      </c>
      <c r="D927" s="67" t="str">
        <f t="shared" si="2"/>
        <v/>
      </c>
      <c r="E927" s="67" t="str">
        <f t="shared" si="3"/>
        <v/>
      </c>
      <c r="F927" s="68" t="str">
        <f>IF(C927="","",IF(AND(Frec_capitalizacion="Diaria",$D$9="Si"),H926*((1+$D$12)^(VLOOKUP(Frec_deposito,Cantidad_dias,2,0))-1),H926*$D$12))</f>
        <v/>
      </c>
      <c r="G927" s="68" t="str">
        <f t="shared" si="4"/>
        <v/>
      </c>
      <c r="H927" s="68" t="str">
        <f t="shared" si="5"/>
        <v/>
      </c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5.75" customHeight="1">
      <c r="A928" s="1"/>
      <c r="B928" s="2"/>
      <c r="C928" s="66" t="str">
        <f t="shared" si="1"/>
        <v/>
      </c>
      <c r="D928" s="67" t="str">
        <f t="shared" si="2"/>
        <v/>
      </c>
      <c r="E928" s="67" t="str">
        <f t="shared" si="3"/>
        <v/>
      </c>
      <c r="F928" s="68" t="str">
        <f>IF(C928="","",IF(AND(Frec_capitalizacion="Diaria",$D$9="Si"),H927*((1+$D$12)^(VLOOKUP(Frec_deposito,Cantidad_dias,2,0))-1),H927*$D$12))</f>
        <v/>
      </c>
      <c r="G928" s="68" t="str">
        <f t="shared" si="4"/>
        <v/>
      </c>
      <c r="H928" s="68" t="str">
        <f t="shared" si="5"/>
        <v/>
      </c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5.75" customHeight="1">
      <c r="A929" s="1"/>
      <c r="B929" s="2"/>
      <c r="C929" s="66" t="str">
        <f t="shared" si="1"/>
        <v/>
      </c>
      <c r="D929" s="67" t="str">
        <f t="shared" si="2"/>
        <v/>
      </c>
      <c r="E929" s="67" t="str">
        <f t="shared" si="3"/>
        <v/>
      </c>
      <c r="F929" s="68" t="str">
        <f>IF(C929="","",IF(AND(Frec_capitalizacion="Diaria",$D$9="Si"),H928*((1+$D$12)^(VLOOKUP(Frec_deposito,Cantidad_dias,2,0))-1),H928*$D$12))</f>
        <v/>
      </c>
      <c r="G929" s="68" t="str">
        <f t="shared" si="4"/>
        <v/>
      </c>
      <c r="H929" s="68" t="str">
        <f t="shared" si="5"/>
        <v/>
      </c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5.75" customHeight="1">
      <c r="A930" s="1"/>
      <c r="B930" s="2"/>
      <c r="C930" s="66" t="str">
        <f t="shared" si="1"/>
        <v/>
      </c>
      <c r="D930" s="67" t="str">
        <f t="shared" si="2"/>
        <v/>
      </c>
      <c r="E930" s="67" t="str">
        <f t="shared" si="3"/>
        <v/>
      </c>
      <c r="F930" s="68" t="str">
        <f>IF(C930="","",IF(AND(Frec_capitalizacion="Diaria",$D$9="Si"),H929*((1+$D$12)^(VLOOKUP(Frec_deposito,Cantidad_dias,2,0))-1),H929*$D$12))</f>
        <v/>
      </c>
      <c r="G930" s="68" t="str">
        <f t="shared" si="4"/>
        <v/>
      </c>
      <c r="H930" s="68" t="str">
        <f t="shared" si="5"/>
        <v/>
      </c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5.75" customHeight="1">
      <c r="A931" s="1"/>
      <c r="B931" s="2"/>
      <c r="C931" s="66" t="str">
        <f t="shared" si="1"/>
        <v/>
      </c>
      <c r="D931" s="67" t="str">
        <f t="shared" si="2"/>
        <v/>
      </c>
      <c r="E931" s="67" t="str">
        <f t="shared" si="3"/>
        <v/>
      </c>
      <c r="F931" s="68" t="str">
        <f>IF(C931="","",IF(AND(Frec_capitalizacion="Diaria",$D$9="Si"),H930*((1+$D$12)^(VLOOKUP(Frec_deposito,Cantidad_dias,2,0))-1),H930*$D$12))</f>
        <v/>
      </c>
      <c r="G931" s="68" t="str">
        <f t="shared" si="4"/>
        <v/>
      </c>
      <c r="H931" s="68" t="str">
        <f t="shared" si="5"/>
        <v/>
      </c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5.75" customHeight="1">
      <c r="A932" s="1"/>
      <c r="B932" s="2"/>
      <c r="C932" s="66" t="str">
        <f t="shared" si="1"/>
        <v/>
      </c>
      <c r="D932" s="67" t="str">
        <f t="shared" si="2"/>
        <v/>
      </c>
      <c r="E932" s="67" t="str">
        <f t="shared" si="3"/>
        <v/>
      </c>
      <c r="F932" s="68" t="str">
        <f>IF(C932="","",IF(AND(Frec_capitalizacion="Diaria",$D$9="Si"),H931*((1+$D$12)^(VLOOKUP(Frec_deposito,Cantidad_dias,2,0))-1),H931*$D$12))</f>
        <v/>
      </c>
      <c r="G932" s="68" t="str">
        <f t="shared" si="4"/>
        <v/>
      </c>
      <c r="H932" s="68" t="str">
        <f t="shared" si="5"/>
        <v/>
      </c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5.75" customHeight="1">
      <c r="A933" s="1"/>
      <c r="B933" s="2"/>
      <c r="C933" s="66" t="str">
        <f t="shared" si="1"/>
        <v/>
      </c>
      <c r="D933" s="67" t="str">
        <f t="shared" si="2"/>
        <v/>
      </c>
      <c r="E933" s="67" t="str">
        <f t="shared" si="3"/>
        <v/>
      </c>
      <c r="F933" s="68" t="str">
        <f>IF(C933="","",IF(AND(Frec_capitalizacion="Diaria",$D$9="Si"),H932*((1+$D$12)^(VLOOKUP(Frec_deposito,Cantidad_dias,2,0))-1),H932*$D$12))</f>
        <v/>
      </c>
      <c r="G933" s="68" t="str">
        <f t="shared" si="4"/>
        <v/>
      </c>
      <c r="H933" s="68" t="str">
        <f t="shared" si="5"/>
        <v/>
      </c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5.75" customHeight="1">
      <c r="A934" s="1"/>
      <c r="B934" s="2"/>
      <c r="C934" s="66" t="str">
        <f t="shared" si="1"/>
        <v/>
      </c>
      <c r="D934" s="67" t="str">
        <f t="shared" si="2"/>
        <v/>
      </c>
      <c r="E934" s="67" t="str">
        <f t="shared" si="3"/>
        <v/>
      </c>
      <c r="F934" s="68" t="str">
        <f>IF(C934="","",IF(AND(Frec_capitalizacion="Diaria",$D$9="Si"),H933*((1+$D$12)^(VLOOKUP(Frec_deposito,Cantidad_dias,2,0))-1),H933*$D$12))</f>
        <v/>
      </c>
      <c r="G934" s="68" t="str">
        <f t="shared" si="4"/>
        <v/>
      </c>
      <c r="H934" s="68" t="str">
        <f t="shared" si="5"/>
        <v/>
      </c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5.75" customHeight="1">
      <c r="A935" s="1"/>
      <c r="B935" s="2"/>
      <c r="C935" s="66" t="str">
        <f t="shared" si="1"/>
        <v/>
      </c>
      <c r="D935" s="67" t="str">
        <f t="shared" si="2"/>
        <v/>
      </c>
      <c r="E935" s="67" t="str">
        <f t="shared" si="3"/>
        <v/>
      </c>
      <c r="F935" s="68" t="str">
        <f>IF(C935="","",IF(AND(Frec_capitalizacion="Diaria",$D$9="Si"),H934*((1+$D$12)^(VLOOKUP(Frec_deposito,Cantidad_dias,2,0))-1),H934*$D$12))</f>
        <v/>
      </c>
      <c r="G935" s="68" t="str">
        <f t="shared" si="4"/>
        <v/>
      </c>
      <c r="H935" s="68" t="str">
        <f t="shared" si="5"/>
        <v/>
      </c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5.75" customHeight="1">
      <c r="A936" s="1"/>
      <c r="B936" s="2"/>
      <c r="C936" s="66" t="str">
        <f t="shared" si="1"/>
        <v/>
      </c>
      <c r="D936" s="67" t="str">
        <f t="shared" si="2"/>
        <v/>
      </c>
      <c r="E936" s="67" t="str">
        <f t="shared" si="3"/>
        <v/>
      </c>
      <c r="F936" s="68" t="str">
        <f>IF(C936="","",IF(AND(Frec_capitalizacion="Diaria",$D$9="Si"),H935*((1+$D$12)^(VLOOKUP(Frec_deposito,Cantidad_dias,2,0))-1),H935*$D$12))</f>
        <v/>
      </c>
      <c r="G936" s="68" t="str">
        <f t="shared" si="4"/>
        <v/>
      </c>
      <c r="H936" s="68" t="str">
        <f t="shared" si="5"/>
        <v/>
      </c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5.75" customHeight="1">
      <c r="A937" s="1"/>
      <c r="B937" s="2"/>
      <c r="C937" s="66" t="str">
        <f t="shared" si="1"/>
        <v/>
      </c>
      <c r="D937" s="67" t="str">
        <f t="shared" si="2"/>
        <v/>
      </c>
      <c r="E937" s="67" t="str">
        <f t="shared" si="3"/>
        <v/>
      </c>
      <c r="F937" s="68" t="str">
        <f>IF(C937="","",IF(AND(Frec_capitalizacion="Diaria",$D$9="Si"),H936*((1+$D$12)^(VLOOKUP(Frec_deposito,Cantidad_dias,2,0))-1),H936*$D$12))</f>
        <v/>
      </c>
      <c r="G937" s="68" t="str">
        <f t="shared" si="4"/>
        <v/>
      </c>
      <c r="H937" s="68" t="str">
        <f t="shared" si="5"/>
        <v/>
      </c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5.75" customHeight="1">
      <c r="A938" s="1"/>
      <c r="B938" s="2"/>
      <c r="C938" s="66" t="str">
        <f t="shared" si="1"/>
        <v/>
      </c>
      <c r="D938" s="67" t="str">
        <f t="shared" si="2"/>
        <v/>
      </c>
      <c r="E938" s="67" t="str">
        <f t="shared" si="3"/>
        <v/>
      </c>
      <c r="F938" s="68" t="str">
        <f>IF(C938="","",IF(AND(Frec_capitalizacion="Diaria",$D$9="Si"),H937*((1+$D$12)^(VLOOKUP(Frec_deposito,Cantidad_dias,2,0))-1),H937*$D$12))</f>
        <v/>
      </c>
      <c r="G938" s="68" t="str">
        <f t="shared" si="4"/>
        <v/>
      </c>
      <c r="H938" s="68" t="str">
        <f t="shared" si="5"/>
        <v/>
      </c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5.75" customHeight="1">
      <c r="A939" s="1"/>
      <c r="B939" s="2"/>
      <c r="C939" s="66" t="str">
        <f t="shared" si="1"/>
        <v/>
      </c>
      <c r="D939" s="67" t="str">
        <f t="shared" si="2"/>
        <v/>
      </c>
      <c r="E939" s="67" t="str">
        <f t="shared" si="3"/>
        <v/>
      </c>
      <c r="F939" s="68" t="str">
        <f>IF(C939="","",IF(AND(Frec_capitalizacion="Diaria",$D$9="Si"),H938*((1+$D$12)^(VLOOKUP(Frec_deposito,Cantidad_dias,2,0))-1),H938*$D$12))</f>
        <v/>
      </c>
      <c r="G939" s="68" t="str">
        <f t="shared" si="4"/>
        <v/>
      </c>
      <c r="H939" s="68" t="str">
        <f t="shared" si="5"/>
        <v/>
      </c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5.75" customHeight="1">
      <c r="A940" s="1"/>
      <c r="B940" s="2"/>
      <c r="C940" s="66" t="str">
        <f t="shared" si="1"/>
        <v/>
      </c>
      <c r="D940" s="67" t="str">
        <f t="shared" si="2"/>
        <v/>
      </c>
      <c r="E940" s="67" t="str">
        <f t="shared" si="3"/>
        <v/>
      </c>
      <c r="F940" s="68" t="str">
        <f>IF(C940="","",IF(AND(Frec_capitalizacion="Diaria",$D$9="Si"),H939*((1+$D$12)^(VLOOKUP(Frec_deposito,Cantidad_dias,2,0))-1),H939*$D$12))</f>
        <v/>
      </c>
      <c r="G940" s="68" t="str">
        <f t="shared" si="4"/>
        <v/>
      </c>
      <c r="H940" s="68" t="str">
        <f t="shared" si="5"/>
        <v/>
      </c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5.75" customHeight="1">
      <c r="A941" s="1"/>
      <c r="B941" s="2"/>
      <c r="C941" s="66" t="str">
        <f t="shared" si="1"/>
        <v/>
      </c>
      <c r="D941" s="67" t="str">
        <f t="shared" si="2"/>
        <v/>
      </c>
      <c r="E941" s="67" t="str">
        <f t="shared" si="3"/>
        <v/>
      </c>
      <c r="F941" s="68" t="str">
        <f>IF(C941="","",IF(AND(Frec_capitalizacion="Diaria",$D$9="Si"),H940*((1+$D$12)^(VLOOKUP(Frec_deposito,Cantidad_dias,2,0))-1),H940*$D$12))</f>
        <v/>
      </c>
      <c r="G941" s="68" t="str">
        <f t="shared" si="4"/>
        <v/>
      </c>
      <c r="H941" s="68" t="str">
        <f t="shared" si="5"/>
        <v/>
      </c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5.75" customHeight="1">
      <c r="A942" s="1"/>
      <c r="B942" s="2"/>
      <c r="C942" s="66" t="str">
        <f t="shared" si="1"/>
        <v/>
      </c>
      <c r="D942" s="67" t="str">
        <f t="shared" si="2"/>
        <v/>
      </c>
      <c r="E942" s="67" t="str">
        <f t="shared" si="3"/>
        <v/>
      </c>
      <c r="F942" s="68" t="str">
        <f>IF(C942="","",IF(AND(Frec_capitalizacion="Diaria",$D$9="Si"),H941*((1+$D$12)^(VLOOKUP(Frec_deposito,Cantidad_dias,2,0))-1),H941*$D$12))</f>
        <v/>
      </c>
      <c r="G942" s="68" t="str">
        <f t="shared" si="4"/>
        <v/>
      </c>
      <c r="H942" s="68" t="str">
        <f t="shared" si="5"/>
        <v/>
      </c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5.75" customHeight="1">
      <c r="A943" s="1"/>
      <c r="B943" s="2"/>
      <c r="C943" s="66" t="str">
        <f t="shared" si="1"/>
        <v/>
      </c>
      <c r="D943" s="67" t="str">
        <f t="shared" si="2"/>
        <v/>
      </c>
      <c r="E943" s="67" t="str">
        <f t="shared" si="3"/>
        <v/>
      </c>
      <c r="F943" s="68" t="str">
        <f>IF(C943="","",IF(AND(Frec_capitalizacion="Diaria",$D$9="Si"),H942*((1+$D$12)^(VLOOKUP(Frec_deposito,Cantidad_dias,2,0))-1),H942*$D$12))</f>
        <v/>
      </c>
      <c r="G943" s="68" t="str">
        <f t="shared" si="4"/>
        <v/>
      </c>
      <c r="H943" s="68" t="str">
        <f t="shared" si="5"/>
        <v/>
      </c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5.75" customHeight="1">
      <c r="A944" s="1"/>
      <c r="B944" s="2"/>
      <c r="C944" s="66" t="str">
        <f t="shared" si="1"/>
        <v/>
      </c>
      <c r="D944" s="67" t="str">
        <f t="shared" si="2"/>
        <v/>
      </c>
      <c r="E944" s="67" t="str">
        <f t="shared" si="3"/>
        <v/>
      </c>
      <c r="F944" s="68" t="str">
        <f>IF(C944="","",IF(AND(Frec_capitalizacion="Diaria",$D$9="Si"),H943*((1+$D$12)^(VLOOKUP(Frec_deposito,Cantidad_dias,2,0))-1),H943*$D$12))</f>
        <v/>
      </c>
      <c r="G944" s="68" t="str">
        <f t="shared" si="4"/>
        <v/>
      </c>
      <c r="H944" s="68" t="str">
        <f t="shared" si="5"/>
        <v/>
      </c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5.75" customHeight="1">
      <c r="A945" s="1"/>
      <c r="B945" s="2"/>
      <c r="C945" s="66" t="str">
        <f t="shared" si="1"/>
        <v/>
      </c>
      <c r="D945" s="67" t="str">
        <f t="shared" si="2"/>
        <v/>
      </c>
      <c r="E945" s="67" t="str">
        <f t="shared" si="3"/>
        <v/>
      </c>
      <c r="F945" s="68" t="str">
        <f>IF(C945="","",IF(AND(Frec_capitalizacion="Diaria",$D$9="Si"),H944*((1+$D$12)^(VLOOKUP(Frec_deposito,Cantidad_dias,2,0))-1),H944*$D$12))</f>
        <v/>
      </c>
      <c r="G945" s="68" t="str">
        <f t="shared" si="4"/>
        <v/>
      </c>
      <c r="H945" s="68" t="str">
        <f t="shared" si="5"/>
        <v/>
      </c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5.75" customHeight="1">
      <c r="A946" s="1"/>
      <c r="B946" s="2"/>
      <c r="C946" s="66" t="str">
        <f t="shared" si="1"/>
        <v/>
      </c>
      <c r="D946" s="67" t="str">
        <f t="shared" si="2"/>
        <v/>
      </c>
      <c r="E946" s="67" t="str">
        <f t="shared" si="3"/>
        <v/>
      </c>
      <c r="F946" s="68" t="str">
        <f>IF(C946="","",IF(AND(Frec_capitalizacion="Diaria",$D$9="Si"),H945*((1+$D$12)^(VLOOKUP(Frec_deposito,Cantidad_dias,2,0))-1),H945*$D$12))</f>
        <v/>
      </c>
      <c r="G946" s="68" t="str">
        <f t="shared" si="4"/>
        <v/>
      </c>
      <c r="H946" s="68" t="str">
        <f t="shared" si="5"/>
        <v/>
      </c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5.75" customHeight="1">
      <c r="A947" s="1"/>
      <c r="B947" s="2"/>
      <c r="C947" s="66" t="str">
        <f t="shared" si="1"/>
        <v/>
      </c>
      <c r="D947" s="67" t="str">
        <f t="shared" si="2"/>
        <v/>
      </c>
      <c r="E947" s="67" t="str">
        <f t="shared" si="3"/>
        <v/>
      </c>
      <c r="F947" s="68" t="str">
        <f>IF(C947="","",IF(AND(Frec_capitalizacion="Diaria",$D$9="Si"),H946*((1+$D$12)^(VLOOKUP(Frec_deposito,Cantidad_dias,2,0))-1),H946*$D$12))</f>
        <v/>
      </c>
      <c r="G947" s="68" t="str">
        <f t="shared" si="4"/>
        <v/>
      </c>
      <c r="H947" s="68" t="str">
        <f t="shared" si="5"/>
        <v/>
      </c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5.75" customHeight="1">
      <c r="A948" s="1"/>
      <c r="B948" s="2"/>
      <c r="C948" s="66" t="str">
        <f t="shared" si="1"/>
        <v/>
      </c>
      <c r="D948" s="67" t="str">
        <f t="shared" si="2"/>
        <v/>
      </c>
      <c r="E948" s="67" t="str">
        <f t="shared" si="3"/>
        <v/>
      </c>
      <c r="F948" s="68" t="str">
        <f>IF(C948="","",IF(AND(Frec_capitalizacion="Diaria",$D$9="Si"),H947*((1+$D$12)^(VLOOKUP(Frec_deposito,Cantidad_dias,2,0))-1),H947*$D$12))</f>
        <v/>
      </c>
      <c r="G948" s="68" t="str">
        <f t="shared" si="4"/>
        <v/>
      </c>
      <c r="H948" s="68" t="str">
        <f t="shared" si="5"/>
        <v/>
      </c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5.75" customHeight="1">
      <c r="A949" s="1"/>
      <c r="B949" s="2"/>
      <c r="C949" s="66" t="str">
        <f t="shared" si="1"/>
        <v/>
      </c>
      <c r="D949" s="67" t="str">
        <f t="shared" si="2"/>
        <v/>
      </c>
      <c r="E949" s="67" t="str">
        <f t="shared" si="3"/>
        <v/>
      </c>
      <c r="F949" s="68" t="str">
        <f>IF(C949="","",IF(AND(Frec_capitalizacion="Diaria",$D$9="Si"),H948*((1+$D$12)^(VLOOKUP(Frec_deposito,Cantidad_dias,2,0))-1),H948*$D$12))</f>
        <v/>
      </c>
      <c r="G949" s="68" t="str">
        <f t="shared" si="4"/>
        <v/>
      </c>
      <c r="H949" s="68" t="str">
        <f t="shared" si="5"/>
        <v/>
      </c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5.75" customHeight="1">
      <c r="A950" s="1"/>
      <c r="B950" s="2"/>
      <c r="C950" s="66" t="str">
        <f t="shared" si="1"/>
        <v/>
      </c>
      <c r="D950" s="67" t="str">
        <f t="shared" si="2"/>
        <v/>
      </c>
      <c r="E950" s="67" t="str">
        <f t="shared" si="3"/>
        <v/>
      </c>
      <c r="F950" s="68" t="str">
        <f>IF(C950="","",IF(AND(Frec_capitalizacion="Diaria",$D$9="Si"),H949*((1+$D$12)^(VLOOKUP(Frec_deposito,Cantidad_dias,2,0))-1),H949*$D$12))</f>
        <v/>
      </c>
      <c r="G950" s="68" t="str">
        <f t="shared" si="4"/>
        <v/>
      </c>
      <c r="H950" s="68" t="str">
        <f t="shared" si="5"/>
        <v/>
      </c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5.75" customHeight="1">
      <c r="A951" s="1"/>
      <c r="B951" s="2"/>
      <c r="C951" s="66" t="str">
        <f t="shared" si="1"/>
        <v/>
      </c>
      <c r="D951" s="67" t="str">
        <f t="shared" si="2"/>
        <v/>
      </c>
      <c r="E951" s="67" t="str">
        <f t="shared" si="3"/>
        <v/>
      </c>
      <c r="F951" s="68" t="str">
        <f>IF(C951="","",IF(AND(Frec_capitalizacion="Diaria",$D$9="Si"),H950*((1+$D$12)^(VLOOKUP(Frec_deposito,Cantidad_dias,2,0))-1),H950*$D$12))</f>
        <v/>
      </c>
      <c r="G951" s="68" t="str">
        <f t="shared" si="4"/>
        <v/>
      </c>
      <c r="H951" s="68" t="str">
        <f t="shared" si="5"/>
        <v/>
      </c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5.75" customHeight="1">
      <c r="A952" s="1"/>
      <c r="B952" s="2"/>
      <c r="C952" s="66" t="str">
        <f t="shared" si="1"/>
        <v/>
      </c>
      <c r="D952" s="67" t="str">
        <f t="shared" si="2"/>
        <v/>
      </c>
      <c r="E952" s="67" t="str">
        <f t="shared" si="3"/>
        <v/>
      </c>
      <c r="F952" s="68" t="str">
        <f>IF(C952="","",IF(AND(Frec_capitalizacion="Diaria",$D$9="Si"),H951*((1+$D$12)^(VLOOKUP(Frec_deposito,Cantidad_dias,2,0))-1),H951*$D$12))</f>
        <v/>
      </c>
      <c r="G952" s="68" t="str">
        <f t="shared" si="4"/>
        <v/>
      </c>
      <c r="H952" s="68" t="str">
        <f t="shared" si="5"/>
        <v/>
      </c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5.75" customHeight="1">
      <c r="A953" s="1"/>
      <c r="B953" s="2"/>
      <c r="C953" s="66" t="str">
        <f t="shared" si="1"/>
        <v/>
      </c>
      <c r="D953" s="67" t="str">
        <f t="shared" si="2"/>
        <v/>
      </c>
      <c r="E953" s="67" t="str">
        <f t="shared" si="3"/>
        <v/>
      </c>
      <c r="F953" s="68" t="str">
        <f>IF(C953="","",IF(AND(Frec_capitalizacion="Diaria",$D$9="Si"),H952*((1+$D$12)^(VLOOKUP(Frec_deposito,Cantidad_dias,2,0))-1),H952*$D$12))</f>
        <v/>
      </c>
      <c r="G953" s="68" t="str">
        <f t="shared" si="4"/>
        <v/>
      </c>
      <c r="H953" s="68" t="str">
        <f t="shared" si="5"/>
        <v/>
      </c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5.75" customHeight="1">
      <c r="A954" s="1"/>
      <c r="B954" s="2"/>
      <c r="C954" s="66" t="str">
        <f t="shared" si="1"/>
        <v/>
      </c>
      <c r="D954" s="67" t="str">
        <f t="shared" si="2"/>
        <v/>
      </c>
      <c r="E954" s="67" t="str">
        <f t="shared" si="3"/>
        <v/>
      </c>
      <c r="F954" s="68" t="str">
        <f>IF(C954="","",IF(AND(Frec_capitalizacion="Diaria",$D$9="Si"),H953*((1+$D$12)^(VLOOKUP(Frec_deposito,Cantidad_dias,2,0))-1),H953*$D$12))</f>
        <v/>
      </c>
      <c r="G954" s="68" t="str">
        <f t="shared" si="4"/>
        <v/>
      </c>
      <c r="H954" s="68" t="str">
        <f t="shared" si="5"/>
        <v/>
      </c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5.75" customHeight="1">
      <c r="A955" s="1"/>
      <c r="B955" s="2"/>
      <c r="C955" s="66" t="str">
        <f t="shared" si="1"/>
        <v/>
      </c>
      <c r="D955" s="67" t="str">
        <f t="shared" si="2"/>
        <v/>
      </c>
      <c r="E955" s="67" t="str">
        <f t="shared" si="3"/>
        <v/>
      </c>
      <c r="F955" s="68" t="str">
        <f>IF(C955="","",IF(AND(Frec_capitalizacion="Diaria",$D$9="Si"),H954*((1+$D$12)^(VLOOKUP(Frec_deposito,Cantidad_dias,2,0))-1),H954*$D$12))</f>
        <v/>
      </c>
      <c r="G955" s="68" t="str">
        <f t="shared" si="4"/>
        <v/>
      </c>
      <c r="H955" s="68" t="str">
        <f t="shared" si="5"/>
        <v/>
      </c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5.75" customHeight="1">
      <c r="A956" s="1"/>
      <c r="B956" s="2"/>
      <c r="C956" s="66" t="str">
        <f t="shared" si="1"/>
        <v/>
      </c>
      <c r="D956" s="67" t="str">
        <f t="shared" si="2"/>
        <v/>
      </c>
      <c r="E956" s="67" t="str">
        <f t="shared" si="3"/>
        <v/>
      </c>
      <c r="F956" s="68" t="str">
        <f>IF(C956="","",IF(AND(Frec_capitalizacion="Diaria",$D$9="Si"),H955*((1+$D$12)^(VLOOKUP(Frec_deposito,Cantidad_dias,2,0))-1),H955*$D$12))</f>
        <v/>
      </c>
      <c r="G956" s="68" t="str">
        <f t="shared" si="4"/>
        <v/>
      </c>
      <c r="H956" s="68" t="str">
        <f t="shared" si="5"/>
        <v/>
      </c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5.75" customHeight="1">
      <c r="A957" s="1"/>
      <c r="B957" s="2"/>
      <c r="C957" s="66" t="str">
        <f t="shared" si="1"/>
        <v/>
      </c>
      <c r="D957" s="67" t="str">
        <f t="shared" si="2"/>
        <v/>
      </c>
      <c r="E957" s="67" t="str">
        <f t="shared" si="3"/>
        <v/>
      </c>
      <c r="F957" s="68" t="str">
        <f>IF(C957="","",IF(AND(Frec_capitalizacion="Diaria",$D$9="Si"),H956*((1+$D$12)^(VLOOKUP(Frec_deposito,Cantidad_dias,2,0))-1),H956*$D$12))</f>
        <v/>
      </c>
      <c r="G957" s="68" t="str">
        <f t="shared" si="4"/>
        <v/>
      </c>
      <c r="H957" s="68" t="str">
        <f t="shared" si="5"/>
        <v/>
      </c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5.75" customHeight="1">
      <c r="A958" s="1"/>
      <c r="B958" s="2"/>
      <c r="C958" s="66" t="str">
        <f t="shared" si="1"/>
        <v/>
      </c>
      <c r="D958" s="67" t="str">
        <f t="shared" si="2"/>
        <v/>
      </c>
      <c r="E958" s="67" t="str">
        <f t="shared" si="3"/>
        <v/>
      </c>
      <c r="F958" s="68" t="str">
        <f>IF(C958="","",IF(AND(Frec_capitalizacion="Diaria",$D$9="Si"),H957*((1+$D$12)^(VLOOKUP(Frec_deposito,Cantidad_dias,2,0))-1),H957*$D$12))</f>
        <v/>
      </c>
      <c r="G958" s="68" t="str">
        <f t="shared" si="4"/>
        <v/>
      </c>
      <c r="H958" s="68" t="str">
        <f t="shared" si="5"/>
        <v/>
      </c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5.75" customHeight="1">
      <c r="A959" s="1"/>
      <c r="B959" s="2"/>
      <c r="C959" s="66" t="str">
        <f t="shared" si="1"/>
        <v/>
      </c>
      <c r="D959" s="67" t="str">
        <f t="shared" si="2"/>
        <v/>
      </c>
      <c r="E959" s="67" t="str">
        <f t="shared" si="3"/>
        <v/>
      </c>
      <c r="F959" s="68" t="str">
        <f>IF(C959="","",IF(AND(Frec_capitalizacion="Diaria",$D$9="Si"),H958*((1+$D$12)^(VLOOKUP(Frec_deposito,Cantidad_dias,2,0))-1),H958*$D$12))</f>
        <v/>
      </c>
      <c r="G959" s="68" t="str">
        <f t="shared" si="4"/>
        <v/>
      </c>
      <c r="H959" s="68" t="str">
        <f t="shared" si="5"/>
        <v/>
      </c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5.75" customHeight="1">
      <c r="A960" s="1"/>
      <c r="B960" s="2"/>
      <c r="C960" s="66" t="str">
        <f t="shared" si="1"/>
        <v/>
      </c>
      <c r="D960" s="67" t="str">
        <f t="shared" si="2"/>
        <v/>
      </c>
      <c r="E960" s="67" t="str">
        <f t="shared" si="3"/>
        <v/>
      </c>
      <c r="F960" s="68" t="str">
        <f>IF(C960="","",IF(AND(Frec_capitalizacion="Diaria",$D$9="Si"),H959*((1+$D$12)^(VLOOKUP(Frec_deposito,Cantidad_dias,2,0))-1),H959*$D$12))</f>
        <v/>
      </c>
      <c r="G960" s="68" t="str">
        <f t="shared" si="4"/>
        <v/>
      </c>
      <c r="H960" s="68" t="str">
        <f t="shared" si="5"/>
        <v/>
      </c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5.75" customHeight="1">
      <c r="A961" s="1"/>
      <c r="B961" s="2"/>
      <c r="C961" s="66" t="str">
        <f t="shared" si="1"/>
        <v/>
      </c>
      <c r="D961" s="67" t="str">
        <f t="shared" si="2"/>
        <v/>
      </c>
      <c r="E961" s="67" t="str">
        <f t="shared" si="3"/>
        <v/>
      </c>
      <c r="F961" s="68" t="str">
        <f>IF(C961="","",IF(AND(Frec_capitalizacion="Diaria",$D$9="Si"),H960*((1+$D$12)^(VLOOKUP(Frec_deposito,Cantidad_dias,2,0))-1),H960*$D$12))</f>
        <v/>
      </c>
      <c r="G961" s="68" t="str">
        <f t="shared" si="4"/>
        <v/>
      </c>
      <c r="H961" s="68" t="str">
        <f t="shared" si="5"/>
        <v/>
      </c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5.75" customHeight="1">
      <c r="A962" s="1"/>
      <c r="B962" s="2"/>
      <c r="C962" s="66" t="str">
        <f t="shared" si="1"/>
        <v/>
      </c>
      <c r="D962" s="67" t="str">
        <f t="shared" si="2"/>
        <v/>
      </c>
      <c r="E962" s="67" t="str">
        <f t="shared" si="3"/>
        <v/>
      </c>
      <c r="F962" s="68" t="str">
        <f>IF(C962="","",IF(AND(Frec_capitalizacion="Diaria",$D$9="Si"),H961*((1+$D$12)^(VLOOKUP(Frec_deposito,Cantidad_dias,2,0))-1),H961*$D$12))</f>
        <v/>
      </c>
      <c r="G962" s="68" t="str">
        <f t="shared" si="4"/>
        <v/>
      </c>
      <c r="H962" s="68" t="str">
        <f t="shared" si="5"/>
        <v/>
      </c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5.75" customHeight="1">
      <c r="A963" s="1"/>
      <c r="B963" s="2"/>
      <c r="C963" s="66" t="str">
        <f t="shared" si="1"/>
        <v/>
      </c>
      <c r="D963" s="67" t="str">
        <f t="shared" si="2"/>
        <v/>
      </c>
      <c r="E963" s="67" t="str">
        <f t="shared" si="3"/>
        <v/>
      </c>
      <c r="F963" s="68" t="str">
        <f>IF(C963="","",IF(AND(Frec_capitalizacion="Diaria",$D$9="Si"),H962*((1+$D$12)^(VLOOKUP(Frec_deposito,Cantidad_dias,2,0))-1),H962*$D$12))</f>
        <v/>
      </c>
      <c r="G963" s="68" t="str">
        <f t="shared" si="4"/>
        <v/>
      </c>
      <c r="H963" s="68" t="str">
        <f t="shared" si="5"/>
        <v/>
      </c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5.75" customHeight="1">
      <c r="A964" s="1"/>
      <c r="B964" s="2"/>
      <c r="C964" s="66" t="str">
        <f t="shared" si="1"/>
        <v/>
      </c>
      <c r="D964" s="67" t="str">
        <f t="shared" si="2"/>
        <v/>
      </c>
      <c r="E964" s="67" t="str">
        <f t="shared" si="3"/>
        <v/>
      </c>
      <c r="F964" s="68" t="str">
        <f>IF(C964="","",IF(AND(Frec_capitalizacion="Diaria",$D$9="Si"),H963*((1+$D$12)^(VLOOKUP(Frec_deposito,Cantidad_dias,2,0))-1),H963*$D$12))</f>
        <v/>
      </c>
      <c r="G964" s="68" t="str">
        <f t="shared" si="4"/>
        <v/>
      </c>
      <c r="H964" s="68" t="str">
        <f t="shared" si="5"/>
        <v/>
      </c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5.75" customHeight="1">
      <c r="A965" s="1"/>
      <c r="B965" s="2"/>
      <c r="C965" s="66" t="str">
        <f t="shared" si="1"/>
        <v/>
      </c>
      <c r="D965" s="67" t="str">
        <f t="shared" si="2"/>
        <v/>
      </c>
      <c r="E965" s="67" t="str">
        <f t="shared" si="3"/>
        <v/>
      </c>
      <c r="F965" s="68" t="str">
        <f>IF(C965="","",IF(AND(Frec_capitalizacion="Diaria",$D$9="Si"),H964*((1+$D$12)^(VLOOKUP(Frec_deposito,Cantidad_dias,2,0))-1),H964*$D$12))</f>
        <v/>
      </c>
      <c r="G965" s="68" t="str">
        <f t="shared" si="4"/>
        <v/>
      </c>
      <c r="H965" s="68" t="str">
        <f t="shared" si="5"/>
        <v/>
      </c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5.75" customHeight="1">
      <c r="A966" s="1"/>
      <c r="B966" s="2"/>
      <c r="C966" s="66" t="str">
        <f t="shared" si="1"/>
        <v/>
      </c>
      <c r="D966" s="67" t="str">
        <f t="shared" si="2"/>
        <v/>
      </c>
      <c r="E966" s="67" t="str">
        <f t="shared" si="3"/>
        <v/>
      </c>
      <c r="F966" s="68" t="str">
        <f>IF(C966="","",IF(AND(Frec_capitalizacion="Diaria",$D$9="Si"),H965*((1+$D$12)^(VLOOKUP(Frec_deposito,Cantidad_dias,2,0))-1),H965*$D$12))</f>
        <v/>
      </c>
      <c r="G966" s="68" t="str">
        <f t="shared" si="4"/>
        <v/>
      </c>
      <c r="H966" s="68" t="str">
        <f t="shared" si="5"/>
        <v/>
      </c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5.75" customHeight="1">
      <c r="A967" s="1"/>
      <c r="B967" s="2"/>
      <c r="C967" s="66" t="str">
        <f t="shared" si="1"/>
        <v/>
      </c>
      <c r="D967" s="67" t="str">
        <f t="shared" si="2"/>
        <v/>
      </c>
      <c r="E967" s="67" t="str">
        <f t="shared" si="3"/>
        <v/>
      </c>
      <c r="F967" s="68" t="str">
        <f>IF(C967="","",IF(AND(Frec_capitalizacion="Diaria",$D$9="Si"),H966*((1+$D$12)^(VLOOKUP(Frec_deposito,Cantidad_dias,2,0))-1),H966*$D$12))</f>
        <v/>
      </c>
      <c r="G967" s="68" t="str">
        <f t="shared" si="4"/>
        <v/>
      </c>
      <c r="H967" s="68" t="str">
        <f t="shared" si="5"/>
        <v/>
      </c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5.75" customHeight="1">
      <c r="A968" s="1"/>
      <c r="B968" s="2"/>
      <c r="C968" s="66" t="str">
        <f t="shared" si="1"/>
        <v/>
      </c>
      <c r="D968" s="67" t="str">
        <f t="shared" si="2"/>
        <v/>
      </c>
      <c r="E968" s="67" t="str">
        <f t="shared" si="3"/>
        <v/>
      </c>
      <c r="F968" s="68" t="str">
        <f>IF(C968="","",IF(AND(Frec_capitalizacion="Diaria",$D$9="Si"),H967*((1+$D$12)^(VLOOKUP(Frec_deposito,Cantidad_dias,2,0))-1),H967*$D$12))</f>
        <v/>
      </c>
      <c r="G968" s="68" t="str">
        <f t="shared" si="4"/>
        <v/>
      </c>
      <c r="H968" s="68" t="str">
        <f t="shared" si="5"/>
        <v/>
      </c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5.75" customHeight="1">
      <c r="A969" s="1"/>
      <c r="B969" s="2"/>
      <c r="C969" s="66" t="str">
        <f t="shared" si="1"/>
        <v/>
      </c>
      <c r="D969" s="67" t="str">
        <f t="shared" si="2"/>
        <v/>
      </c>
      <c r="E969" s="67" t="str">
        <f t="shared" si="3"/>
        <v/>
      </c>
      <c r="F969" s="68" t="str">
        <f>IF(C969="","",IF(AND(Frec_capitalizacion="Diaria",$D$9="Si"),H968*((1+$D$12)^(VLOOKUP(Frec_deposito,Cantidad_dias,2,0))-1),H968*$D$12))</f>
        <v/>
      </c>
      <c r="G969" s="68" t="str">
        <f t="shared" si="4"/>
        <v/>
      </c>
      <c r="H969" s="68" t="str">
        <f t="shared" si="5"/>
        <v/>
      </c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5.75" customHeight="1">
      <c r="A970" s="1"/>
      <c r="B970" s="2"/>
      <c r="C970" s="66" t="str">
        <f t="shared" si="1"/>
        <v/>
      </c>
      <c r="D970" s="67" t="str">
        <f t="shared" si="2"/>
        <v/>
      </c>
      <c r="E970" s="67" t="str">
        <f t="shared" si="3"/>
        <v/>
      </c>
      <c r="F970" s="68" t="str">
        <f>IF(C970="","",IF(AND(Frec_capitalizacion="Diaria",$D$9="Si"),H969*((1+$D$12)^(VLOOKUP(Frec_deposito,Cantidad_dias,2,0))-1),H969*$D$12))</f>
        <v/>
      </c>
      <c r="G970" s="68" t="str">
        <f t="shared" si="4"/>
        <v/>
      </c>
      <c r="H970" s="68" t="str">
        <f t="shared" si="5"/>
        <v/>
      </c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5.75" customHeight="1">
      <c r="A971" s="1"/>
      <c r="B971" s="2"/>
      <c r="C971" s="66" t="str">
        <f t="shared" si="1"/>
        <v/>
      </c>
      <c r="D971" s="67" t="str">
        <f t="shared" si="2"/>
        <v/>
      </c>
      <c r="E971" s="67" t="str">
        <f t="shared" si="3"/>
        <v/>
      </c>
      <c r="F971" s="68" t="str">
        <f>IF(C971="","",IF(AND(Frec_capitalizacion="Diaria",$D$9="Si"),H970*((1+$D$12)^(VLOOKUP(Frec_deposito,Cantidad_dias,2,0))-1),H970*$D$12))</f>
        <v/>
      </c>
      <c r="G971" s="68" t="str">
        <f t="shared" si="4"/>
        <v/>
      </c>
      <c r="H971" s="68" t="str">
        <f t="shared" si="5"/>
        <v/>
      </c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5.75" customHeight="1">
      <c r="A972" s="1"/>
      <c r="B972" s="2"/>
      <c r="C972" s="66" t="str">
        <f t="shared" si="1"/>
        <v/>
      </c>
      <c r="D972" s="67" t="str">
        <f t="shared" si="2"/>
        <v/>
      </c>
      <c r="E972" s="67" t="str">
        <f t="shared" si="3"/>
        <v/>
      </c>
      <c r="F972" s="68" t="str">
        <f>IF(C972="","",IF(AND(Frec_capitalizacion="Diaria",$D$9="Si"),H971*((1+$D$12)^(VLOOKUP(Frec_deposito,Cantidad_dias,2,0))-1),H971*$D$12))</f>
        <v/>
      </c>
      <c r="G972" s="68" t="str">
        <f t="shared" si="4"/>
        <v/>
      </c>
      <c r="H972" s="68" t="str">
        <f t="shared" si="5"/>
        <v/>
      </c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5.75" customHeight="1">
      <c r="A973" s="1"/>
      <c r="B973" s="2"/>
      <c r="C973" s="66" t="str">
        <f t="shared" si="1"/>
        <v/>
      </c>
      <c r="D973" s="67" t="str">
        <f t="shared" si="2"/>
        <v/>
      </c>
      <c r="E973" s="67" t="str">
        <f t="shared" si="3"/>
        <v/>
      </c>
      <c r="F973" s="68" t="str">
        <f>IF(C973="","",IF(AND(Frec_capitalizacion="Diaria",$D$9="Si"),H972*((1+$D$12)^(VLOOKUP(Frec_deposito,Cantidad_dias,2,0))-1),H972*$D$12))</f>
        <v/>
      </c>
      <c r="G973" s="68" t="str">
        <f t="shared" si="4"/>
        <v/>
      </c>
      <c r="H973" s="68" t="str">
        <f t="shared" si="5"/>
        <v/>
      </c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5.75" customHeight="1">
      <c r="A974" s="1"/>
      <c r="B974" s="2"/>
      <c r="C974" s="66" t="str">
        <f t="shared" si="1"/>
        <v/>
      </c>
      <c r="D974" s="67" t="str">
        <f t="shared" si="2"/>
        <v/>
      </c>
      <c r="E974" s="67" t="str">
        <f t="shared" si="3"/>
        <v/>
      </c>
      <c r="F974" s="68" t="str">
        <f>IF(C974="","",IF(AND(Frec_capitalizacion="Diaria",$D$9="Si"),H973*((1+$D$12)^(VLOOKUP(Frec_deposito,Cantidad_dias,2,0))-1),H973*$D$12))</f>
        <v/>
      </c>
      <c r="G974" s="68" t="str">
        <f t="shared" si="4"/>
        <v/>
      </c>
      <c r="H974" s="68" t="str">
        <f t="shared" si="5"/>
        <v/>
      </c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5.75" customHeight="1">
      <c r="A975" s="1"/>
      <c r="B975" s="2"/>
      <c r="C975" s="66" t="str">
        <f t="shared" si="1"/>
        <v/>
      </c>
      <c r="D975" s="67" t="str">
        <f t="shared" si="2"/>
        <v/>
      </c>
      <c r="E975" s="67" t="str">
        <f t="shared" si="3"/>
        <v/>
      </c>
      <c r="F975" s="68" t="str">
        <f>IF(C975="","",IF(AND(Frec_capitalizacion="Diaria",$D$9="Si"),H974*((1+$D$12)^(VLOOKUP(Frec_deposito,Cantidad_dias,2,0))-1),H974*$D$12))</f>
        <v/>
      </c>
      <c r="G975" s="68" t="str">
        <f t="shared" si="4"/>
        <v/>
      </c>
      <c r="H975" s="68" t="str">
        <f t="shared" si="5"/>
        <v/>
      </c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5.75" customHeight="1">
      <c r="A976" s="1"/>
      <c r="B976" s="2"/>
      <c r="C976" s="66" t="str">
        <f t="shared" si="1"/>
        <v/>
      </c>
      <c r="D976" s="67" t="str">
        <f t="shared" si="2"/>
        <v/>
      </c>
      <c r="E976" s="67" t="str">
        <f t="shared" si="3"/>
        <v/>
      </c>
      <c r="F976" s="68" t="str">
        <f>IF(C976="","",IF(AND(Frec_capitalizacion="Diaria",$D$9="Si"),H975*((1+$D$12)^(VLOOKUP(Frec_deposito,Cantidad_dias,2,0))-1),H975*$D$12))</f>
        <v/>
      </c>
      <c r="G976" s="68" t="str">
        <f t="shared" si="4"/>
        <v/>
      </c>
      <c r="H976" s="68" t="str">
        <f t="shared" si="5"/>
        <v/>
      </c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5.75" customHeight="1">
      <c r="A977" s="1"/>
      <c r="B977" s="2"/>
      <c r="C977" s="66" t="str">
        <f t="shared" si="1"/>
        <v/>
      </c>
      <c r="D977" s="67" t="str">
        <f t="shared" si="2"/>
        <v/>
      </c>
      <c r="E977" s="67" t="str">
        <f t="shared" si="3"/>
        <v/>
      </c>
      <c r="F977" s="68" t="str">
        <f>IF(C977="","",IF(AND(Frec_capitalizacion="Diaria",$D$9="Si"),H976*((1+$D$12)^(VLOOKUP(Frec_deposito,Cantidad_dias,2,0))-1),H976*$D$12))</f>
        <v/>
      </c>
      <c r="G977" s="68" t="str">
        <f t="shared" si="4"/>
        <v/>
      </c>
      <c r="H977" s="68" t="str">
        <f t="shared" si="5"/>
        <v/>
      </c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5.75" customHeight="1">
      <c r="A978" s="1"/>
      <c r="B978" s="2"/>
      <c r="C978" s="66" t="str">
        <f t="shared" si="1"/>
        <v/>
      </c>
      <c r="D978" s="67" t="str">
        <f t="shared" si="2"/>
        <v/>
      </c>
      <c r="E978" s="67" t="str">
        <f t="shared" si="3"/>
        <v/>
      </c>
      <c r="F978" s="68" t="str">
        <f>IF(C978="","",IF(AND(Frec_capitalizacion="Diaria",$D$9="Si"),H977*((1+$D$12)^(VLOOKUP(Frec_deposito,Cantidad_dias,2,0))-1),H977*$D$12))</f>
        <v/>
      </c>
      <c r="G978" s="68" t="str">
        <f t="shared" si="4"/>
        <v/>
      </c>
      <c r="H978" s="68" t="str">
        <f t="shared" si="5"/>
        <v/>
      </c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5.75" customHeight="1">
      <c r="A979" s="1"/>
      <c r="B979" s="2"/>
      <c r="C979" s="66" t="str">
        <f t="shared" si="1"/>
        <v/>
      </c>
      <c r="D979" s="67" t="str">
        <f t="shared" si="2"/>
        <v/>
      </c>
      <c r="E979" s="67" t="str">
        <f t="shared" si="3"/>
        <v/>
      </c>
      <c r="F979" s="68" t="str">
        <f>IF(C979="","",IF(AND(Frec_capitalizacion="Diaria",$D$9="Si"),H978*((1+$D$12)^(VLOOKUP(Frec_deposito,Cantidad_dias,2,0))-1),H978*$D$12))</f>
        <v/>
      </c>
      <c r="G979" s="68" t="str">
        <f t="shared" si="4"/>
        <v/>
      </c>
      <c r="H979" s="68" t="str">
        <f t="shared" si="5"/>
        <v/>
      </c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5.75" customHeight="1">
      <c r="A980" s="1"/>
      <c r="B980" s="2"/>
      <c r="C980" s="66" t="str">
        <f t="shared" si="1"/>
        <v/>
      </c>
      <c r="D980" s="67" t="str">
        <f t="shared" si="2"/>
        <v/>
      </c>
      <c r="E980" s="67" t="str">
        <f t="shared" si="3"/>
        <v/>
      </c>
      <c r="F980" s="68" t="str">
        <f>IF(C980="","",IF(AND(Frec_capitalizacion="Diaria",$D$9="Si"),H979*((1+$D$12)^(VLOOKUP(Frec_deposito,Cantidad_dias,2,0))-1),H979*$D$12))</f>
        <v/>
      </c>
      <c r="G980" s="68" t="str">
        <f t="shared" si="4"/>
        <v/>
      </c>
      <c r="H980" s="68" t="str">
        <f t="shared" si="5"/>
        <v/>
      </c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5.75" customHeight="1">
      <c r="A981" s="1"/>
      <c r="B981" s="2"/>
      <c r="C981" s="66" t="str">
        <f t="shared" si="1"/>
        <v/>
      </c>
      <c r="D981" s="67" t="str">
        <f t="shared" si="2"/>
        <v/>
      </c>
      <c r="E981" s="67" t="str">
        <f t="shared" si="3"/>
        <v/>
      </c>
      <c r="F981" s="68" t="str">
        <f>IF(C981="","",IF(AND(Frec_capitalizacion="Diaria",$D$9="Si"),H980*((1+$D$12)^(VLOOKUP(Frec_deposito,Cantidad_dias,2,0))-1),H980*$D$12))</f>
        <v/>
      </c>
      <c r="G981" s="68" t="str">
        <f t="shared" si="4"/>
        <v/>
      </c>
      <c r="H981" s="68" t="str">
        <f t="shared" si="5"/>
        <v/>
      </c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5.75" customHeight="1">
      <c r="A982" s="1"/>
      <c r="B982" s="2"/>
      <c r="C982" s="66" t="str">
        <f t="shared" si="1"/>
        <v/>
      </c>
      <c r="D982" s="67" t="str">
        <f t="shared" si="2"/>
        <v/>
      </c>
      <c r="E982" s="67" t="str">
        <f t="shared" si="3"/>
        <v/>
      </c>
      <c r="F982" s="68" t="str">
        <f>IF(C982="","",IF(AND(Frec_capitalizacion="Diaria",$D$9="Si"),H981*((1+$D$12)^(VLOOKUP(Frec_deposito,Cantidad_dias,2,0))-1),H981*$D$12))</f>
        <v/>
      </c>
      <c r="G982" s="68" t="str">
        <f t="shared" si="4"/>
        <v/>
      </c>
      <c r="H982" s="68" t="str">
        <f t="shared" si="5"/>
        <v/>
      </c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5.75" customHeight="1">
      <c r="A983" s="1"/>
      <c r="B983" s="2"/>
      <c r="C983" s="66" t="str">
        <f t="shared" si="1"/>
        <v/>
      </c>
      <c r="D983" s="67" t="str">
        <f t="shared" si="2"/>
        <v/>
      </c>
      <c r="E983" s="67" t="str">
        <f t="shared" si="3"/>
        <v/>
      </c>
      <c r="F983" s="68" t="str">
        <f>IF(C983="","",IF(AND(Frec_capitalizacion="Diaria",$D$9="Si"),H982*((1+$D$12)^(VLOOKUP(Frec_deposito,Cantidad_dias,2,0))-1),H982*$D$12))</f>
        <v/>
      </c>
      <c r="G983" s="68" t="str">
        <f t="shared" si="4"/>
        <v/>
      </c>
      <c r="H983" s="68" t="str">
        <f t="shared" si="5"/>
        <v/>
      </c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5.75" customHeight="1">
      <c r="A984" s="1"/>
      <c r="B984" s="2"/>
      <c r="C984" s="66" t="str">
        <f t="shared" si="1"/>
        <v/>
      </c>
      <c r="D984" s="67" t="str">
        <f t="shared" si="2"/>
        <v/>
      </c>
      <c r="E984" s="67" t="str">
        <f t="shared" si="3"/>
        <v/>
      </c>
      <c r="F984" s="68" t="str">
        <f>IF(C984="","",IF(AND(Frec_capitalizacion="Diaria",$D$9="Si"),H983*((1+$D$12)^(VLOOKUP(Frec_deposito,Cantidad_dias,2,0))-1),H983*$D$12))</f>
        <v/>
      </c>
      <c r="G984" s="68" t="str">
        <f t="shared" si="4"/>
        <v/>
      </c>
      <c r="H984" s="68" t="str">
        <f t="shared" si="5"/>
        <v/>
      </c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5.75" customHeight="1">
      <c r="A985" s="1"/>
      <c r="B985" s="2"/>
      <c r="C985" s="66" t="str">
        <f t="shared" si="1"/>
        <v/>
      </c>
      <c r="D985" s="67" t="str">
        <f t="shared" si="2"/>
        <v/>
      </c>
      <c r="E985" s="67" t="str">
        <f t="shared" si="3"/>
        <v/>
      </c>
      <c r="F985" s="68" t="str">
        <f>IF(C985="","",IF(AND(Frec_capitalizacion="Diaria",$D$9="Si"),H984*((1+$D$12)^(VLOOKUP(Frec_deposito,Cantidad_dias,2,0))-1),H984*$D$12))</f>
        <v/>
      </c>
      <c r="G985" s="68" t="str">
        <f t="shared" si="4"/>
        <v/>
      </c>
      <c r="H985" s="68" t="str">
        <f t="shared" si="5"/>
        <v/>
      </c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5.75" customHeight="1">
      <c r="A986" s="1"/>
      <c r="B986" s="2"/>
      <c r="C986" s="66" t="str">
        <f t="shared" si="1"/>
        <v/>
      </c>
      <c r="D986" s="67" t="str">
        <f t="shared" si="2"/>
        <v/>
      </c>
      <c r="E986" s="67" t="str">
        <f t="shared" si="3"/>
        <v/>
      </c>
      <c r="F986" s="68" t="str">
        <f>IF(C986="","",IF(AND(Frec_capitalizacion="Diaria",$D$9="Si"),H985*((1+$D$12)^(VLOOKUP(Frec_deposito,Cantidad_dias,2,0))-1),H985*$D$12))</f>
        <v/>
      </c>
      <c r="G986" s="68" t="str">
        <f t="shared" si="4"/>
        <v/>
      </c>
      <c r="H986" s="68" t="str">
        <f t="shared" si="5"/>
        <v/>
      </c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5.75" customHeight="1">
      <c r="A987" s="1"/>
      <c r="B987" s="2"/>
      <c r="C987" s="66" t="str">
        <f t="shared" si="1"/>
        <v/>
      </c>
      <c r="D987" s="67" t="str">
        <f t="shared" si="2"/>
        <v/>
      </c>
      <c r="E987" s="67" t="str">
        <f t="shared" si="3"/>
        <v/>
      </c>
      <c r="F987" s="68" t="str">
        <f>IF(C987="","",IF(AND(Frec_capitalizacion="Diaria",$D$9="Si"),H986*((1+$D$12)^(VLOOKUP(Frec_deposito,Cantidad_dias,2,0))-1),H986*$D$12))</f>
        <v/>
      </c>
      <c r="G987" s="68" t="str">
        <f t="shared" si="4"/>
        <v/>
      </c>
      <c r="H987" s="68" t="str">
        <f t="shared" si="5"/>
        <v/>
      </c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5.75" customHeight="1">
      <c r="A988" s="1"/>
      <c r="B988" s="2"/>
      <c r="C988" s="66" t="str">
        <f t="shared" si="1"/>
        <v/>
      </c>
      <c r="D988" s="67" t="str">
        <f t="shared" si="2"/>
        <v/>
      </c>
      <c r="E988" s="67" t="str">
        <f t="shared" si="3"/>
        <v/>
      </c>
      <c r="F988" s="68" t="str">
        <f>IF(C988="","",IF(AND(Frec_capitalizacion="Diaria",$D$9="Si"),H987*((1+$D$12)^(VLOOKUP(Frec_deposito,Cantidad_dias,2,0))-1),H987*$D$12))</f>
        <v/>
      </c>
      <c r="G988" s="68" t="str">
        <f t="shared" si="4"/>
        <v/>
      </c>
      <c r="H988" s="68" t="str">
        <f t="shared" si="5"/>
        <v/>
      </c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5.75" customHeight="1">
      <c r="A989" s="1"/>
      <c r="B989" s="2"/>
      <c r="C989" s="66" t="str">
        <f t="shared" si="1"/>
        <v/>
      </c>
      <c r="D989" s="67" t="str">
        <f t="shared" si="2"/>
        <v/>
      </c>
      <c r="E989" s="67" t="str">
        <f t="shared" si="3"/>
        <v/>
      </c>
      <c r="F989" s="68" t="str">
        <f>IF(C989="","",IF(AND(Frec_capitalizacion="Diaria",$D$9="Si"),H988*((1+$D$12)^(VLOOKUP(Frec_deposito,Cantidad_dias,2,0))-1),H988*$D$12))</f>
        <v/>
      </c>
      <c r="G989" s="68" t="str">
        <f t="shared" si="4"/>
        <v/>
      </c>
      <c r="H989" s="68" t="str">
        <f t="shared" si="5"/>
        <v/>
      </c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5.75" customHeight="1">
      <c r="A990" s="1"/>
      <c r="B990" s="2"/>
      <c r="C990" s="66" t="str">
        <f t="shared" si="1"/>
        <v/>
      </c>
      <c r="D990" s="67" t="str">
        <f t="shared" si="2"/>
        <v/>
      </c>
      <c r="E990" s="67" t="str">
        <f t="shared" si="3"/>
        <v/>
      </c>
      <c r="F990" s="68" t="str">
        <f>IF(C990="","",IF(AND(Frec_capitalizacion="Diaria",$D$9="Si"),H989*((1+$D$12)^(VLOOKUP(Frec_deposito,Cantidad_dias,2,0))-1),H989*$D$12))</f>
        <v/>
      </c>
      <c r="G990" s="68" t="str">
        <f t="shared" si="4"/>
        <v/>
      </c>
      <c r="H990" s="68" t="str">
        <f t="shared" si="5"/>
        <v/>
      </c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5.75" customHeight="1">
      <c r="A991" s="1"/>
      <c r="B991" s="2"/>
      <c r="C991" s="66" t="str">
        <f t="shared" si="1"/>
        <v/>
      </c>
      <c r="D991" s="67" t="str">
        <f t="shared" si="2"/>
        <v/>
      </c>
      <c r="E991" s="67" t="str">
        <f t="shared" si="3"/>
        <v/>
      </c>
      <c r="F991" s="68" t="str">
        <f>IF(C991="","",IF(AND(Frec_capitalizacion="Diaria",$D$9="Si"),H990*((1+$D$12)^(VLOOKUP(Frec_deposito,Cantidad_dias,2,0))-1),H990*$D$12))</f>
        <v/>
      </c>
      <c r="G991" s="68" t="str">
        <f t="shared" si="4"/>
        <v/>
      </c>
      <c r="H991" s="68" t="str">
        <f t="shared" si="5"/>
        <v/>
      </c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5.75" customHeight="1">
      <c r="A992" s="1"/>
      <c r="B992" s="2"/>
      <c r="C992" s="66" t="str">
        <f t="shared" si="1"/>
        <v/>
      </c>
      <c r="D992" s="67" t="str">
        <f t="shared" si="2"/>
        <v/>
      </c>
      <c r="E992" s="67" t="str">
        <f t="shared" si="3"/>
        <v/>
      </c>
      <c r="F992" s="68" t="str">
        <f>IF(C992="","",IF(AND(Frec_capitalizacion="Diaria",$D$9="Si"),H991*((1+$D$12)^(VLOOKUP(Frec_deposito,Cantidad_dias,2,0))-1),H991*$D$12))</f>
        <v/>
      </c>
      <c r="G992" s="68" t="str">
        <f t="shared" si="4"/>
        <v/>
      </c>
      <c r="H992" s="68" t="str">
        <f t="shared" si="5"/>
        <v/>
      </c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5.75" customHeight="1">
      <c r="A993" s="1"/>
      <c r="B993" s="2"/>
      <c r="C993" s="66" t="str">
        <f t="shared" si="1"/>
        <v/>
      </c>
      <c r="D993" s="67" t="str">
        <f t="shared" si="2"/>
        <v/>
      </c>
      <c r="E993" s="67" t="str">
        <f t="shared" si="3"/>
        <v/>
      </c>
      <c r="F993" s="68" t="str">
        <f>IF(C993="","",IF(AND(Frec_capitalizacion="Diaria",$D$9="Si"),H992*((1+$D$12)^(VLOOKUP(Frec_deposito,Cantidad_dias,2,0))-1),H992*$D$12))</f>
        <v/>
      </c>
      <c r="G993" s="68" t="str">
        <f t="shared" si="4"/>
        <v/>
      </c>
      <c r="H993" s="68" t="str">
        <f t="shared" si="5"/>
        <v/>
      </c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5.75" customHeight="1">
      <c r="A994" s="1"/>
      <c r="B994" s="2"/>
      <c r="C994" s="66" t="str">
        <f t="shared" si="1"/>
        <v/>
      </c>
      <c r="D994" s="67" t="str">
        <f t="shared" si="2"/>
        <v/>
      </c>
      <c r="E994" s="67" t="str">
        <f t="shared" si="3"/>
        <v/>
      </c>
      <c r="F994" s="68" t="str">
        <f>IF(C994="","",IF(AND(Frec_capitalizacion="Diaria",$D$9="Si"),H993*((1+$D$12)^(VLOOKUP(Frec_deposito,Cantidad_dias,2,0))-1),H993*$D$12))</f>
        <v/>
      </c>
      <c r="G994" s="68" t="str">
        <f t="shared" si="4"/>
        <v/>
      </c>
      <c r="H994" s="68" t="str">
        <f t="shared" si="5"/>
        <v/>
      </c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5.75" customHeight="1">
      <c r="A995" s="1"/>
      <c r="B995" s="2"/>
      <c r="C995" s="66" t="str">
        <f t="shared" si="1"/>
        <v/>
      </c>
      <c r="D995" s="67" t="str">
        <f t="shared" si="2"/>
        <v/>
      </c>
      <c r="E995" s="67" t="str">
        <f t="shared" si="3"/>
        <v/>
      </c>
      <c r="F995" s="68" t="str">
        <f>IF(C995="","",IF(AND(Frec_capitalizacion="Diaria",$D$9="Si"),H994*((1+$D$12)^(VLOOKUP(Frec_deposito,Cantidad_dias,2,0))-1),H994*$D$12))</f>
        <v/>
      </c>
      <c r="G995" s="68" t="str">
        <f t="shared" si="4"/>
        <v/>
      </c>
      <c r="H995" s="68" t="str">
        <f t="shared" si="5"/>
        <v/>
      </c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5.75" customHeight="1">
      <c r="A996" s="1"/>
      <c r="B996" s="2"/>
      <c r="C996" s="66" t="str">
        <f t="shared" si="1"/>
        <v/>
      </c>
      <c r="D996" s="67" t="str">
        <f t="shared" si="2"/>
        <v/>
      </c>
      <c r="E996" s="67" t="str">
        <f t="shared" si="3"/>
        <v/>
      </c>
      <c r="F996" s="68" t="str">
        <f>IF(C996="","",IF(AND(Frec_capitalizacion="Diaria",$D$9="Si"),H995*((1+$D$12)^(VLOOKUP(Frec_deposito,Cantidad_dias,2,0))-1),H995*$D$12))</f>
        <v/>
      </c>
      <c r="G996" s="68" t="str">
        <f t="shared" si="4"/>
        <v/>
      </c>
      <c r="H996" s="68" t="str">
        <f t="shared" si="5"/>
        <v/>
      </c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5.75" customHeight="1">
      <c r="A997" s="1"/>
      <c r="B997" s="2"/>
      <c r="C997" s="66" t="str">
        <f t="shared" si="1"/>
        <v/>
      </c>
      <c r="D997" s="67" t="str">
        <f t="shared" si="2"/>
        <v/>
      </c>
      <c r="E997" s="67" t="str">
        <f t="shared" si="3"/>
        <v/>
      </c>
      <c r="F997" s="68" t="str">
        <f>IF(C997="","",IF(AND(Frec_capitalizacion="Diaria",$D$9="Si"),H996*((1+$D$12)^(VLOOKUP(Frec_deposito,Cantidad_dias,2,0))-1),H996*$D$12))</f>
        <v/>
      </c>
      <c r="G997" s="68" t="str">
        <f t="shared" si="4"/>
        <v/>
      </c>
      <c r="H997" s="68" t="str">
        <f t="shared" si="5"/>
        <v/>
      </c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5.75" customHeight="1">
      <c r="A998" s="1"/>
      <c r="B998" s="2"/>
      <c r="C998" s="66" t="str">
        <f t="shared" si="1"/>
        <v/>
      </c>
      <c r="D998" s="67" t="str">
        <f t="shared" si="2"/>
        <v/>
      </c>
      <c r="E998" s="67" t="str">
        <f t="shared" si="3"/>
        <v/>
      </c>
      <c r="F998" s="68" t="str">
        <f>IF(C998="","",IF(AND(Frec_capitalizacion="Diaria",$D$9="Si"),H997*((1+$D$12)^(VLOOKUP(Frec_deposito,Cantidad_dias,2,0))-1),H997*$D$12))</f>
        <v/>
      </c>
      <c r="G998" s="68" t="str">
        <f t="shared" si="4"/>
        <v/>
      </c>
      <c r="H998" s="68" t="str">
        <f t="shared" si="5"/>
        <v/>
      </c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5.75" customHeight="1">
      <c r="A999" s="1"/>
      <c r="B999" s="2"/>
      <c r="C999" s="66" t="str">
        <f t="shared" si="1"/>
        <v/>
      </c>
      <c r="D999" s="67" t="str">
        <f t="shared" si="2"/>
        <v/>
      </c>
      <c r="E999" s="67" t="str">
        <f t="shared" si="3"/>
        <v/>
      </c>
      <c r="F999" s="68" t="str">
        <f>IF(C999="","",IF(AND(Frec_capitalizacion="Diaria",$D$9="Si"),H998*((1+$D$12)^(VLOOKUP(Frec_deposito,Cantidad_dias,2,0))-1),H998*$D$12))</f>
        <v/>
      </c>
      <c r="G999" s="68" t="str">
        <f t="shared" si="4"/>
        <v/>
      </c>
      <c r="H999" s="68" t="str">
        <f t="shared" si="5"/>
        <v/>
      </c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5.75" customHeight="1">
      <c r="A1000" s="1"/>
      <c r="B1000" s="2"/>
      <c r="C1000" s="66" t="str">
        <f t="shared" si="1"/>
        <v/>
      </c>
      <c r="D1000" s="67" t="str">
        <f t="shared" si="2"/>
        <v/>
      </c>
      <c r="E1000" s="67" t="str">
        <f t="shared" si="3"/>
        <v/>
      </c>
      <c r="F1000" s="68" t="str">
        <f>IF(C1000="","",IF(AND(Frec_capitalizacion="Diaria",$D$9="Si"),H999*((1+$D$12)^(VLOOKUP(Frec_deposito,Cantidad_dias,2,0))-1),H999*$D$12))</f>
        <v/>
      </c>
      <c r="G1000" s="68" t="str">
        <f t="shared" si="4"/>
        <v/>
      </c>
      <c r="H1000" s="68" t="str">
        <f t="shared" si="5"/>
        <v/>
      </c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ht="15.75" customHeight="1">
      <c r="A1001" s="1"/>
      <c r="B1001" s="2"/>
      <c r="C1001" s="66" t="str">
        <f t="shared" si="1"/>
        <v/>
      </c>
      <c r="D1001" s="67" t="str">
        <f t="shared" si="2"/>
        <v/>
      </c>
      <c r="E1001" s="67" t="str">
        <f t="shared" si="3"/>
        <v/>
      </c>
      <c r="F1001" s="68" t="str">
        <f>IF(C1001="","",IF(AND(Frec_capitalizacion="Diaria",$D$9="Si"),H1000*((1+$D$12)^(VLOOKUP(Frec_deposito,Cantidad_dias,2,0))-1),H1000*$D$12))</f>
        <v/>
      </c>
      <c r="G1001" s="68" t="str">
        <f t="shared" si="4"/>
        <v/>
      </c>
      <c r="H1001" s="68" t="str">
        <f t="shared" si="5"/>
        <v/>
      </c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ht="15.75" customHeight="1">
      <c r="A1002" s="1"/>
      <c r="B1002" s="2"/>
      <c r="C1002" s="66" t="str">
        <f t="shared" si="1"/>
        <v/>
      </c>
      <c r="D1002" s="67" t="str">
        <f t="shared" si="2"/>
        <v/>
      </c>
      <c r="E1002" s="67" t="str">
        <f t="shared" si="3"/>
        <v/>
      </c>
      <c r="F1002" s="68" t="str">
        <f>IF(C1002="","",IF(AND(Frec_capitalizacion="Diaria",$D$9="Si"),H1001*((1+$D$12)^(VLOOKUP(Frec_deposito,Cantidad_dias,2,0))-1),H1001*$D$12))</f>
        <v/>
      </c>
      <c r="G1002" s="68" t="str">
        <f t="shared" si="4"/>
        <v/>
      </c>
      <c r="H1002" s="68" t="str">
        <f t="shared" si="5"/>
        <v/>
      </c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ht="15.75" customHeight="1">
      <c r="A1003" s="1"/>
      <c r="B1003" s="2"/>
      <c r="C1003" s="66" t="str">
        <f t="shared" si="1"/>
        <v/>
      </c>
      <c r="D1003" s="67" t="str">
        <f t="shared" si="2"/>
        <v/>
      </c>
      <c r="E1003" s="67" t="str">
        <f t="shared" si="3"/>
        <v/>
      </c>
      <c r="F1003" s="68" t="str">
        <f>IF(C1003="","",IF(AND(Frec_capitalizacion="Diaria",$D$9="Si"),H1002*((1+$D$12)^(VLOOKUP(Frec_deposito,Cantidad_dias,2,0))-1),H1002*$D$12))</f>
        <v/>
      </c>
      <c r="G1003" s="68" t="str">
        <f t="shared" si="4"/>
        <v/>
      </c>
      <c r="H1003" s="68" t="str">
        <f t="shared" si="5"/>
        <v/>
      </c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 ht="15.75" customHeight="1">
      <c r="A1004" s="1"/>
      <c r="B1004" s="2"/>
      <c r="C1004" s="66" t="str">
        <f t="shared" si="1"/>
        <v/>
      </c>
      <c r="D1004" s="67" t="str">
        <f t="shared" si="2"/>
        <v/>
      </c>
      <c r="E1004" s="67" t="str">
        <f t="shared" si="3"/>
        <v/>
      </c>
      <c r="F1004" s="68" t="str">
        <f>IF(C1004="","",IF(AND(Frec_capitalizacion="Diaria",$D$9="Si"),H1003*((1+$D$12)^(VLOOKUP(Frec_deposito,Cantidad_dias,2,0))-1),H1003*$D$12))</f>
        <v/>
      </c>
      <c r="G1004" s="68" t="str">
        <f t="shared" si="4"/>
        <v/>
      </c>
      <c r="H1004" s="68" t="str">
        <f t="shared" si="5"/>
        <v/>
      </c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  <row r="1005" ht="15.75" customHeight="1">
      <c r="A1005" s="1"/>
      <c r="B1005" s="2"/>
      <c r="C1005" s="66" t="str">
        <f t="shared" si="1"/>
        <v/>
      </c>
      <c r="D1005" s="67" t="str">
        <f t="shared" si="2"/>
        <v/>
      </c>
      <c r="E1005" s="67" t="str">
        <f t="shared" si="3"/>
        <v/>
      </c>
      <c r="F1005" s="68" t="str">
        <f>IF(C1005="","",IF(AND(Frec_capitalizacion="Diaria",$D$9="Si"),H1004*((1+$D$12)^(VLOOKUP(Frec_deposito,Cantidad_dias,2,0))-1),H1004*$D$12))</f>
        <v/>
      </c>
      <c r="G1005" s="68" t="str">
        <f t="shared" si="4"/>
        <v/>
      </c>
      <c r="H1005" s="68" t="str">
        <f t="shared" si="5"/>
        <v/>
      </c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</row>
    <row r="1006" ht="15.75" customHeight="1">
      <c r="A1006" s="1"/>
      <c r="B1006" s="2"/>
      <c r="C1006" s="66" t="str">
        <f t="shared" si="1"/>
        <v/>
      </c>
      <c r="D1006" s="67" t="str">
        <f t="shared" si="2"/>
        <v/>
      </c>
      <c r="E1006" s="67" t="str">
        <f t="shared" si="3"/>
        <v/>
      </c>
      <c r="F1006" s="68" t="str">
        <f>IF(C1006="","",IF(AND(Frec_capitalizacion="Diaria",$D$9="Si"),H1005*((1+$D$12)^(VLOOKUP(Frec_deposito,Cantidad_dias,2,0))-1),H1005*$D$12))</f>
        <v/>
      </c>
      <c r="G1006" s="68" t="str">
        <f t="shared" si="4"/>
        <v/>
      </c>
      <c r="H1006" s="68" t="str">
        <f t="shared" si="5"/>
        <v/>
      </c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</row>
    <row r="1007" ht="15.75" customHeight="1">
      <c r="A1007" s="1"/>
      <c r="B1007" s="2"/>
      <c r="C1007" s="66" t="str">
        <f t="shared" si="1"/>
        <v/>
      </c>
      <c r="D1007" s="67" t="str">
        <f t="shared" si="2"/>
        <v/>
      </c>
      <c r="E1007" s="67" t="str">
        <f t="shared" si="3"/>
        <v/>
      </c>
      <c r="F1007" s="68" t="str">
        <f>IF(C1007="","",IF(AND(Frec_capitalizacion="Diaria",$D$9="Si"),H1006*((1+$D$12)^(VLOOKUP(Frec_deposito,Cantidad_dias,2,0))-1),H1006*$D$12))</f>
        <v/>
      </c>
      <c r="G1007" s="68" t="str">
        <f t="shared" si="4"/>
        <v/>
      </c>
      <c r="H1007" s="68" t="str">
        <f t="shared" si="5"/>
        <v/>
      </c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</row>
    <row r="1008" ht="15.75" customHeight="1">
      <c r="A1008" s="1"/>
      <c r="B1008" s="2"/>
      <c r="C1008" s="66" t="str">
        <f t="shared" si="1"/>
        <v/>
      </c>
      <c r="D1008" s="67" t="str">
        <f t="shared" si="2"/>
        <v/>
      </c>
      <c r="E1008" s="67" t="str">
        <f t="shared" si="3"/>
        <v/>
      </c>
      <c r="F1008" s="68" t="str">
        <f>IF(C1008="","",IF(AND(Frec_capitalizacion="Diaria",$D$9="Si"),H1007*((1+$D$12)^(VLOOKUP(Frec_deposito,Cantidad_dias,2,0))-1),H1007*$D$12))</f>
        <v/>
      </c>
      <c r="G1008" s="68" t="str">
        <f t="shared" si="4"/>
        <v/>
      </c>
      <c r="H1008" s="68" t="str">
        <f t="shared" si="5"/>
        <v/>
      </c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</row>
    <row r="1009" ht="15.75" customHeight="1">
      <c r="A1009" s="1"/>
      <c r="B1009" s="2"/>
      <c r="C1009" s="66" t="str">
        <f t="shared" si="1"/>
        <v/>
      </c>
      <c r="D1009" s="67" t="str">
        <f t="shared" si="2"/>
        <v/>
      </c>
      <c r="E1009" s="67" t="str">
        <f t="shared" si="3"/>
        <v/>
      </c>
      <c r="F1009" s="68" t="str">
        <f>IF(C1009="","",IF(AND(Frec_capitalizacion="Diaria",$D$9="Si"),H1008*((1+$D$12)^(VLOOKUP(Frec_deposito,Cantidad_dias,2,0))-1),H1008*$D$12))</f>
        <v/>
      </c>
      <c r="G1009" s="68" t="str">
        <f t="shared" si="4"/>
        <v/>
      </c>
      <c r="H1009" s="68" t="str">
        <f t="shared" si="5"/>
        <v/>
      </c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</row>
    <row r="1010" ht="15.75" customHeight="1">
      <c r="A1010" s="1"/>
      <c r="B1010" s="2"/>
      <c r="C1010" s="66" t="str">
        <f t="shared" si="1"/>
        <v/>
      </c>
      <c r="D1010" s="67" t="str">
        <f t="shared" si="2"/>
        <v/>
      </c>
      <c r="E1010" s="67" t="str">
        <f t="shared" si="3"/>
        <v/>
      </c>
      <c r="F1010" s="68" t="str">
        <f>IF(C1010="","",IF(AND(Frec_capitalizacion="Diaria",$D$9="Si"),H1009*((1+$D$12)^(VLOOKUP(Frec_deposito,Cantidad_dias,2,0))-1),H1009*$D$12))</f>
        <v/>
      </c>
      <c r="G1010" s="68" t="str">
        <f t="shared" si="4"/>
        <v/>
      </c>
      <c r="H1010" s="68" t="str">
        <f t="shared" si="5"/>
        <v/>
      </c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</row>
    <row r="1011" ht="15.75" customHeight="1">
      <c r="A1011" s="1"/>
      <c r="B1011" s="2"/>
      <c r="C1011" s="66" t="str">
        <f t="shared" si="1"/>
        <v/>
      </c>
      <c r="D1011" s="67" t="str">
        <f t="shared" si="2"/>
        <v/>
      </c>
      <c r="E1011" s="67" t="str">
        <f t="shared" si="3"/>
        <v/>
      </c>
      <c r="F1011" s="68" t="str">
        <f>IF(C1011="","",IF(AND(Frec_capitalizacion="Diaria",$D$9="Si"),H1010*((1+$D$12)^(VLOOKUP(Frec_deposito,Cantidad_dias,2,0))-1),H1010*$D$12))</f>
        <v/>
      </c>
      <c r="G1011" s="68" t="str">
        <f t="shared" si="4"/>
        <v/>
      </c>
      <c r="H1011" s="68" t="str">
        <f t="shared" si="5"/>
        <v/>
      </c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</row>
    <row r="1012" ht="15.75" customHeight="1">
      <c r="A1012" s="1"/>
      <c r="B1012" s="2"/>
      <c r="C1012" s="66" t="str">
        <f t="shared" si="1"/>
        <v/>
      </c>
      <c r="D1012" s="67" t="str">
        <f t="shared" si="2"/>
        <v/>
      </c>
      <c r="E1012" s="67" t="str">
        <f t="shared" si="3"/>
        <v/>
      </c>
      <c r="F1012" s="68" t="str">
        <f>IF(C1012="","",IF(AND(Frec_capitalizacion="Diaria",$D$9="Si"),H1011*((1+$D$12)^(VLOOKUP(Frec_deposito,Cantidad_dias,2,0))-1),H1011*$D$12))</f>
        <v/>
      </c>
      <c r="G1012" s="68" t="str">
        <f t="shared" si="4"/>
        <v/>
      </c>
      <c r="H1012" s="68" t="str">
        <f t="shared" si="5"/>
        <v/>
      </c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</row>
    <row r="1013" ht="15.75" customHeight="1">
      <c r="A1013" s="1"/>
      <c r="B1013" s="2"/>
      <c r="C1013" s="66" t="str">
        <f t="shared" si="1"/>
        <v/>
      </c>
      <c r="D1013" s="67" t="str">
        <f t="shared" si="2"/>
        <v/>
      </c>
      <c r="E1013" s="67" t="str">
        <f t="shared" si="3"/>
        <v/>
      </c>
      <c r="F1013" s="68" t="str">
        <f>IF(C1013="","",IF(AND(Frec_capitalizacion="Diaria",$D$9="Si"),H1012*((1+$D$12)^(VLOOKUP(Frec_deposito,Cantidad_dias,2,0))-1),H1012*$D$12))</f>
        <v/>
      </c>
      <c r="G1013" s="68" t="str">
        <f t="shared" si="4"/>
        <v/>
      </c>
      <c r="H1013" s="68" t="str">
        <f t="shared" si="5"/>
        <v/>
      </c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</row>
    <row r="1014" ht="15.75" customHeight="1">
      <c r="A1014" s="1"/>
      <c r="B1014" s="2"/>
      <c r="C1014" s="66" t="str">
        <f t="shared" si="1"/>
        <v/>
      </c>
      <c r="D1014" s="67" t="str">
        <f t="shared" si="2"/>
        <v/>
      </c>
      <c r="E1014" s="67" t="str">
        <f t="shared" si="3"/>
        <v/>
      </c>
      <c r="F1014" s="68" t="str">
        <f>IF(C1014="","",IF(AND(Frec_capitalizacion="Diaria",$D$9="Si"),H1013*((1+$D$12)^(VLOOKUP(Frec_deposito,Cantidad_dias,2,0))-1),H1013*$D$12))</f>
        <v/>
      </c>
      <c r="G1014" s="68" t="str">
        <f t="shared" si="4"/>
        <v/>
      </c>
      <c r="H1014" s="68" t="str">
        <f t="shared" si="5"/>
        <v/>
      </c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</row>
    <row r="1015" ht="15.75" customHeight="1">
      <c r="A1015" s="1"/>
      <c r="B1015" s="2"/>
      <c r="C1015" s="66" t="str">
        <f t="shared" si="1"/>
        <v/>
      </c>
      <c r="D1015" s="67" t="str">
        <f t="shared" si="2"/>
        <v/>
      </c>
      <c r="E1015" s="67" t="str">
        <f t="shared" si="3"/>
        <v/>
      </c>
      <c r="F1015" s="68" t="str">
        <f>IF(C1015="","",IF(AND(Frec_capitalizacion="Diaria",$D$9="Si"),H1014*((1+$D$12)^(VLOOKUP(Frec_deposito,Cantidad_dias,2,0))-1),H1014*$D$12))</f>
        <v/>
      </c>
      <c r="G1015" s="68" t="str">
        <f t="shared" si="4"/>
        <v/>
      </c>
      <c r="H1015" s="68" t="str">
        <f t="shared" si="5"/>
        <v/>
      </c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</row>
    <row r="1016" ht="15.75" customHeight="1">
      <c r="A1016" s="1"/>
      <c r="B1016" s="2"/>
      <c r="C1016" s="66" t="str">
        <f t="shared" si="1"/>
        <v/>
      </c>
      <c r="D1016" s="67" t="str">
        <f t="shared" si="2"/>
        <v/>
      </c>
      <c r="E1016" s="67" t="str">
        <f t="shared" si="3"/>
        <v/>
      </c>
      <c r="F1016" s="68" t="str">
        <f>IF(C1016="","",IF(AND(Frec_capitalizacion="Diaria",$D$9="Si"),H1015*((1+$D$12)^(VLOOKUP(Frec_deposito,Cantidad_dias,2,0))-1),H1015*$D$12))</f>
        <v/>
      </c>
      <c r="G1016" s="68" t="str">
        <f t="shared" si="4"/>
        <v/>
      </c>
      <c r="H1016" s="68" t="str">
        <f t="shared" si="5"/>
        <v/>
      </c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</row>
    <row r="1017" ht="15.75" customHeight="1">
      <c r="A1017" s="1"/>
      <c r="B1017" s="2"/>
      <c r="C1017" s="66" t="str">
        <f t="shared" si="1"/>
        <v/>
      </c>
      <c r="D1017" s="67" t="str">
        <f t="shared" si="2"/>
        <v/>
      </c>
      <c r="E1017" s="67" t="str">
        <f t="shared" si="3"/>
        <v/>
      </c>
      <c r="F1017" s="68" t="str">
        <f>IF(C1017="","",IF(AND(Frec_capitalizacion="Diaria",$D$9="Si"),H1016*((1+$D$12)^(VLOOKUP(Frec_deposito,Cantidad_dias,2,0))-1),H1016*$D$12))</f>
        <v/>
      </c>
      <c r="G1017" s="68" t="str">
        <f t="shared" si="4"/>
        <v/>
      </c>
      <c r="H1017" s="68" t="str">
        <f t="shared" si="5"/>
        <v/>
      </c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</row>
    <row r="1018" ht="15.75" customHeight="1">
      <c r="A1018" s="1"/>
      <c r="B1018" s="2"/>
      <c r="C1018" s="66" t="str">
        <f t="shared" si="1"/>
        <v/>
      </c>
      <c r="D1018" s="67" t="str">
        <f t="shared" si="2"/>
        <v/>
      </c>
      <c r="E1018" s="67" t="str">
        <f t="shared" si="3"/>
        <v/>
      </c>
      <c r="F1018" s="68" t="str">
        <f>IF(C1018="","",IF(AND(Frec_capitalizacion="Diaria",$D$9="Si"),H1017*((1+$D$12)^(VLOOKUP(Frec_deposito,Cantidad_dias,2,0))-1),H1017*$D$12))</f>
        <v/>
      </c>
      <c r="G1018" s="68" t="str">
        <f t="shared" si="4"/>
        <v/>
      </c>
      <c r="H1018" s="68" t="str">
        <f t="shared" si="5"/>
        <v/>
      </c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</row>
    <row r="1019" ht="15.75" customHeight="1">
      <c r="A1019" s="1"/>
      <c r="B1019" s="2"/>
      <c r="C1019" s="66" t="str">
        <f t="shared" si="1"/>
        <v/>
      </c>
      <c r="D1019" s="67" t="str">
        <f t="shared" si="2"/>
        <v/>
      </c>
      <c r="E1019" s="67" t="str">
        <f t="shared" si="3"/>
        <v/>
      </c>
      <c r="F1019" s="68" t="str">
        <f>IF(C1019="","",IF(AND(Frec_capitalizacion="Diaria",$D$9="Si"),H1018*((1+$D$12)^(VLOOKUP(Frec_deposito,Cantidad_dias,2,0))-1),H1018*$D$12))</f>
        <v/>
      </c>
      <c r="G1019" s="68" t="str">
        <f t="shared" si="4"/>
        <v/>
      </c>
      <c r="H1019" s="68" t="str">
        <f t="shared" si="5"/>
        <v/>
      </c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</row>
    <row r="1020" ht="15.75" customHeight="1">
      <c r="A1020" s="1"/>
      <c r="B1020" s="2"/>
      <c r="C1020" s="69"/>
      <c r="D1020" s="69"/>
      <c r="E1020" s="69"/>
      <c r="F1020" s="69"/>
      <c r="G1020" s="69"/>
      <c r="H1020" s="69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</row>
  </sheetData>
  <mergeCells count="9">
    <mergeCell ref="F11:F12"/>
    <mergeCell ref="G11:G12"/>
    <mergeCell ref="C2:H2"/>
    <mergeCell ref="F5:G5"/>
    <mergeCell ref="F7:F8"/>
    <mergeCell ref="G7:G8"/>
    <mergeCell ref="K8:K9"/>
    <mergeCell ref="F9:F10"/>
    <mergeCell ref="G9:G10"/>
  </mergeCells>
  <conditionalFormatting sqref="C19:H19">
    <cfRule type="expression" dxfId="0" priority="1">
      <formula>$C$19=0</formula>
    </cfRule>
  </conditionalFormatting>
  <conditionalFormatting sqref="C20:H1019">
    <cfRule type="expression" dxfId="1" priority="2">
      <formula>$C20=""</formula>
    </cfRule>
  </conditionalFormatting>
  <conditionalFormatting sqref="D10:D11">
    <cfRule type="expression" dxfId="2" priority="3">
      <formula>$D$9="No"</formula>
    </cfRule>
  </conditionalFormatting>
  <conditionalFormatting sqref="D14">
    <cfRule type="expression" dxfId="2" priority="4">
      <formula>$D$9="No"</formula>
    </cfRule>
  </conditionalFormatting>
  <dataValidations>
    <dataValidation type="list" allowBlank="1" showErrorMessage="1" sqref="D11">
      <formula1>Periodo_depositos</formula1>
    </dataValidation>
    <dataValidation type="list" allowBlank="1" showErrorMessage="1" sqref="D8">
      <formula1>Periodo</formula1>
    </dataValidation>
    <dataValidation type="list" allowBlank="1" showErrorMessage="1" sqref="D9">
      <formula1>"Si,No"</formula1>
    </dataValidation>
  </dataValidations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0.1" defaultRowHeight="15.0"/>
  <cols>
    <col customWidth="1" min="1" max="1" width="20.1"/>
    <col customWidth="1" min="2" max="2" width="11.8"/>
    <col customWidth="1" min="3" max="26" width="10.5"/>
  </cols>
  <sheetData>
    <row r="1">
      <c r="A1" s="70"/>
    </row>
    <row r="2">
      <c r="A2" s="71" t="s">
        <v>26</v>
      </c>
    </row>
    <row r="3">
      <c r="A3" s="72" t="s">
        <v>8</v>
      </c>
      <c r="B3" s="72">
        <f>360/360</f>
        <v>1</v>
      </c>
    </row>
    <row r="4">
      <c r="A4" s="72" t="s">
        <v>27</v>
      </c>
      <c r="B4" s="72">
        <v>2.0</v>
      </c>
    </row>
    <row r="5">
      <c r="A5" s="72" t="s">
        <v>28</v>
      </c>
      <c r="B5" s="72">
        <v>3.0</v>
      </c>
    </row>
    <row r="6">
      <c r="A6" s="72" t="s">
        <v>29</v>
      </c>
      <c r="B6" s="72">
        <v>4.0</v>
      </c>
    </row>
    <row r="7">
      <c r="A7" s="72" t="s">
        <v>30</v>
      </c>
      <c r="B7" s="72">
        <v>6.0</v>
      </c>
    </row>
    <row r="8">
      <c r="A8" s="72" t="s">
        <v>14</v>
      </c>
      <c r="B8" s="72">
        <v>12.0</v>
      </c>
    </row>
    <row r="9">
      <c r="A9" s="72" t="s">
        <v>31</v>
      </c>
      <c r="B9" s="72">
        <v>24.0</v>
      </c>
    </row>
    <row r="10">
      <c r="A10" s="72" t="s">
        <v>32</v>
      </c>
      <c r="B10" s="72">
        <v>52.0</v>
      </c>
    </row>
    <row r="11">
      <c r="A11" s="72" t="s">
        <v>33</v>
      </c>
      <c r="B11" s="72">
        <v>360.0</v>
      </c>
      <c r="C11" s="73" t="s">
        <v>34</v>
      </c>
    </row>
    <row r="15">
      <c r="A15" s="71" t="s">
        <v>35</v>
      </c>
    </row>
    <row r="16">
      <c r="A16" s="72" t="s">
        <v>36</v>
      </c>
      <c r="B16" s="72">
        <f>IF('Interés compuesto'!D9="No",capitalizacion,VLOOKUP(Frec_deposito,Periodos,2,0))</f>
        <v>12</v>
      </c>
    </row>
    <row r="17">
      <c r="A17" s="72" t="s">
        <v>37</v>
      </c>
      <c r="B17" s="72">
        <f>VLOOKUP(Frec_capitalizacion,Periodos,2,0)</f>
        <v>1</v>
      </c>
    </row>
    <row r="20">
      <c r="A20" s="71" t="s">
        <v>38</v>
      </c>
    </row>
    <row r="21" ht="15.75" customHeight="1">
      <c r="A21" s="72" t="s">
        <v>8</v>
      </c>
      <c r="B21" s="72">
        <f t="shared" ref="B21:B29" si="1">D21/$B$11</f>
        <v>1</v>
      </c>
      <c r="D21" s="74">
        <f>B11</f>
        <v>360</v>
      </c>
    </row>
    <row r="22" ht="15.75" customHeight="1">
      <c r="A22" s="72" t="s">
        <v>27</v>
      </c>
      <c r="B22" s="72">
        <f t="shared" si="1"/>
        <v>0.5</v>
      </c>
      <c r="D22" s="74">
        <v>180.0</v>
      </c>
    </row>
    <row r="23" ht="15.75" customHeight="1">
      <c r="A23" s="72" t="s">
        <v>28</v>
      </c>
      <c r="B23" s="72">
        <f t="shared" si="1"/>
        <v>0.3333333333</v>
      </c>
      <c r="D23" s="74">
        <v>120.0</v>
      </c>
    </row>
    <row r="24" ht="15.75" customHeight="1">
      <c r="A24" s="72" t="s">
        <v>29</v>
      </c>
      <c r="B24" s="72">
        <f t="shared" si="1"/>
        <v>0.25</v>
      </c>
      <c r="D24" s="74">
        <v>90.0</v>
      </c>
    </row>
    <row r="25" ht="15.75" customHeight="1">
      <c r="A25" s="72" t="s">
        <v>30</v>
      </c>
      <c r="B25" s="72">
        <f t="shared" si="1"/>
        <v>0.1666666667</v>
      </c>
      <c r="D25" s="74">
        <v>60.0</v>
      </c>
    </row>
    <row r="26" ht="15.75" customHeight="1">
      <c r="A26" s="72" t="s">
        <v>14</v>
      </c>
      <c r="B26" s="72">
        <f t="shared" si="1"/>
        <v>0.08333333333</v>
      </c>
      <c r="D26" s="74">
        <v>30.0</v>
      </c>
    </row>
    <row r="27" ht="15.75" customHeight="1">
      <c r="A27" s="72" t="s">
        <v>31</v>
      </c>
      <c r="B27" s="72">
        <f t="shared" si="1"/>
        <v>0.04166666667</v>
      </c>
      <c r="D27" s="74">
        <v>15.0</v>
      </c>
    </row>
    <row r="28" ht="15.75" customHeight="1">
      <c r="A28" s="72" t="s">
        <v>32</v>
      </c>
      <c r="B28" s="72">
        <f t="shared" si="1"/>
        <v>0.01944444444</v>
      </c>
      <c r="D28" s="74">
        <v>7.0</v>
      </c>
    </row>
    <row r="29" ht="15.75" customHeight="1">
      <c r="A29" s="72" t="s">
        <v>33</v>
      </c>
      <c r="B29" s="72">
        <f t="shared" si="1"/>
        <v>0.002777777778</v>
      </c>
      <c r="D29" s="74">
        <v>1.0</v>
      </c>
    </row>
    <row r="30" ht="15.75" customHeight="1"/>
    <row r="31" ht="15.75" customHeight="1"/>
    <row r="32" ht="15.75" customHeight="1">
      <c r="A32" s="75" t="s">
        <v>39</v>
      </c>
      <c r="B32" s="76"/>
    </row>
    <row r="33" ht="15.75" customHeight="1">
      <c r="A33" s="72" t="s">
        <v>8</v>
      </c>
      <c r="B33" s="72">
        <f>B11*B21</f>
        <v>360</v>
      </c>
    </row>
    <row r="34" ht="15.75" customHeight="1">
      <c r="A34" s="72" t="s">
        <v>27</v>
      </c>
      <c r="B34" s="72">
        <f>B11*B22</f>
        <v>180</v>
      </c>
    </row>
    <row r="35" ht="15.75" customHeight="1">
      <c r="A35" s="72" t="s">
        <v>28</v>
      </c>
      <c r="B35" s="72">
        <f>B11*B23</f>
        <v>120</v>
      </c>
    </row>
    <row r="36" ht="15.75" customHeight="1">
      <c r="A36" s="72" t="s">
        <v>29</v>
      </c>
      <c r="B36" s="72">
        <f>B11*B24</f>
        <v>90</v>
      </c>
    </row>
    <row r="37" ht="15.75" customHeight="1">
      <c r="A37" s="72" t="s">
        <v>30</v>
      </c>
      <c r="B37" s="72">
        <f>B11*B25</f>
        <v>60</v>
      </c>
    </row>
    <row r="38" ht="15.75" customHeight="1">
      <c r="A38" s="72" t="s">
        <v>14</v>
      </c>
      <c r="B38" s="72">
        <f>B11*B26</f>
        <v>30</v>
      </c>
    </row>
    <row r="39" ht="15.75" customHeight="1">
      <c r="A39" s="72" t="s">
        <v>31</v>
      </c>
      <c r="B39" s="72">
        <f>B11*B27</f>
        <v>15</v>
      </c>
    </row>
    <row r="40" ht="15.75" customHeight="1">
      <c r="A40" s="72" t="s">
        <v>32</v>
      </c>
      <c r="B40" s="72">
        <f>B11*B28</f>
        <v>7</v>
      </c>
    </row>
    <row r="41" ht="15.75" customHeight="1">
      <c r="A41" s="72" t="s">
        <v>33</v>
      </c>
      <c r="B41" s="72">
        <f>B11*B29</f>
        <v>1</v>
      </c>
    </row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1:B1"/>
    <mergeCell ref="A2:B2"/>
    <mergeCell ref="A15:B15"/>
    <mergeCell ref="A20:B20"/>
    <mergeCell ref="A32:B32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2023-03-13T15:55:19Z</dcterms:created>
  <dc:creator>Cecilia PlanillaExcel</dc:creator>
</cp:coreProperties>
</file>